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CC0D" lockStructure="1"/>
  <bookViews>
    <workbookView xWindow="-120" yWindow="-120" windowWidth="29040" windowHeight="15840" firstSheet="1" activeTab="1"/>
  </bookViews>
  <sheets>
    <sheet name="ДАННЫЕ С ИНТЕГРАТОРА" sheetId="2" state="hidden" r:id="rId1"/>
    <sheet name="ОТЧЕТ О ПОВЕРКЕ" sheetId="4" r:id="rId2"/>
    <sheet name="Лист1" sheetId="1" state="hidden" r:id="rId3"/>
  </sheets>
  <definedNames>
    <definedName name="_xlnm.Print_Area" localSheetId="1">'ОТЧЕТ О ПОВЕРКЕ'!$A$1:$J$182</definedName>
  </definedNames>
  <calcPr calcId="145621"/>
</workbook>
</file>

<file path=xl/calcChain.xml><?xml version="1.0" encoding="utf-8"?>
<calcChain xmlns="http://schemas.openxmlformats.org/spreadsheetml/2006/main">
  <c r="D11" i="1" l="1"/>
  <c r="D12" i="1"/>
  <c r="D13" i="1"/>
  <c r="D6" i="1"/>
  <c r="D7" i="1"/>
  <c r="D8" i="1"/>
  <c r="D9" i="1"/>
  <c r="D10" i="1"/>
  <c r="D5" i="1"/>
  <c r="F33" i="4" l="1"/>
  <c r="E33" i="4"/>
  <c r="F30" i="4"/>
  <c r="E30" i="4"/>
  <c r="D41" i="4" l="1"/>
  <c r="E41" i="4" l="1"/>
  <c r="I113" i="4" l="1"/>
  <c r="I110" i="4"/>
  <c r="I107" i="4"/>
  <c r="I104" i="4"/>
  <c r="G63" i="4"/>
  <c r="C62" i="4"/>
  <c r="G60" i="4"/>
  <c r="C59" i="4"/>
  <c r="G57" i="4"/>
  <c r="G54" i="4"/>
  <c r="C53" i="4"/>
  <c r="G51" i="4"/>
  <c r="C50" i="4"/>
  <c r="G48" i="4"/>
  <c r="G45" i="4"/>
  <c r="C47" i="4"/>
  <c r="C44" i="4"/>
  <c r="G42" i="4"/>
  <c r="C41" i="4"/>
  <c r="C7" i="4"/>
  <c r="C6" i="4"/>
  <c r="E62" i="4" l="1"/>
  <c r="D62" i="4"/>
  <c r="I31" i="4"/>
  <c r="C8" i="4" l="1"/>
  <c r="D47" i="4"/>
  <c r="I88" i="4" l="1"/>
  <c r="I85" i="4"/>
  <c r="I82" i="4"/>
  <c r="I79" i="4"/>
  <c r="I76" i="4"/>
  <c r="I73" i="4"/>
  <c r="I70" i="4"/>
  <c r="F27" i="4" l="1"/>
  <c r="I28" i="4" s="1"/>
  <c r="B16" i="4" l="1"/>
  <c r="B15" i="4"/>
  <c r="B14" i="4"/>
  <c r="D59" i="4" l="1"/>
  <c r="I34" i="4"/>
  <c r="D53" i="4" l="1"/>
  <c r="I57" i="4"/>
  <c r="E50" i="4" l="1"/>
  <c r="D50" i="4"/>
  <c r="I63" i="4"/>
  <c r="E59" i="4"/>
  <c r="E53" i="4"/>
  <c r="I54" i="4" s="1"/>
  <c r="E47" i="4"/>
  <c r="E44" i="4"/>
  <c r="D44" i="4"/>
  <c r="I45" i="4" l="1"/>
  <c r="I48" i="4"/>
  <c r="I51" i="4"/>
  <c r="I60" i="4"/>
  <c r="I42" i="4"/>
  <c r="C123" i="4" s="1"/>
</calcChain>
</file>

<file path=xl/sharedStrings.xml><?xml version="1.0" encoding="utf-8"?>
<sst xmlns="http://schemas.openxmlformats.org/spreadsheetml/2006/main" count="123" uniqueCount="109">
  <si>
    <t xml:space="preserve">Базовое значение </t>
  </si>
  <si>
    <t>Минимальное значение</t>
  </si>
  <si>
    <t>Максимальное значение</t>
  </si>
  <si>
    <t>Результат</t>
  </si>
  <si>
    <t>Контролируемый параметр</t>
  </si>
  <si>
    <t>Частота колебания камертона, Гц</t>
  </si>
  <si>
    <t>Амплитуда сигнала на приемной катушке №2</t>
  </si>
  <si>
    <t>Амплитуда сигнала на катушке возбуждения</t>
  </si>
  <si>
    <t>Сдвиг нуля относительно базового</t>
  </si>
  <si>
    <t>Перегрузка генераторной катушки</t>
  </si>
  <si>
    <t>Обрыв датчика температуры</t>
  </si>
  <si>
    <t>Отсутствуют колебания камертона</t>
  </si>
  <si>
    <t>Фактическое значение</t>
  </si>
  <si>
    <t>Амплитуда сигнала на приемной катушке №1</t>
  </si>
  <si>
    <t>Наименование ошибки</t>
  </si>
  <si>
    <t>ПРОТОКОЛ ПОВЕРКИ</t>
  </si>
  <si>
    <t>Температура процессора, °С</t>
  </si>
  <si>
    <t>Температура датчика расхода, °С</t>
  </si>
  <si>
    <t>(имитационный метод)</t>
  </si>
  <si>
    <t>Заводской номер:</t>
  </si>
  <si>
    <t>Условный диаметр расходомера:</t>
  </si>
  <si>
    <t>Регистрационный номер госреестра:</t>
  </si>
  <si>
    <t>Методика поверки:</t>
  </si>
  <si>
    <t>Средства поверки:</t>
  </si>
  <si>
    <t>Условия проведения поверки:</t>
  </si>
  <si>
    <t>1. Результаты внешнего осмотра:</t>
  </si>
  <si>
    <t>(соответствует, не соответствует)</t>
  </si>
  <si>
    <t>соответствует</t>
  </si>
  <si>
    <t>2. Результаты опробования:</t>
  </si>
  <si>
    <t>3. Результаты проверки соответствия программного обеспечения (ПО):</t>
  </si>
  <si>
    <t>Версия прошивки электронного преобразователя:</t>
  </si>
  <si>
    <t>Идентификационные данные</t>
  </si>
  <si>
    <t>Контрольная сумма программного кода</t>
  </si>
  <si>
    <t>4. Результаты контроля технических параметров проточной части и электронного блока:</t>
  </si>
  <si>
    <t>Результат поверки:</t>
  </si>
  <si>
    <t>(ФИО)</t>
  </si>
  <si>
    <t>(личная подпись)</t>
  </si>
  <si>
    <t>Поверитель:</t>
  </si>
  <si>
    <t>(дата поверки)</t>
  </si>
  <si>
    <t>ПО "ЭМИС-Интегратор 3"</t>
  </si>
  <si>
    <t>Версия внешнего ПО "ЭМИС-Интегратор 3"</t>
  </si>
  <si>
    <t>Базовое значение</t>
  </si>
  <si>
    <t>3.1.13</t>
  </si>
  <si>
    <t>ЭМИС-Интегратор 3.1.13</t>
  </si>
  <si>
    <t>Версия ПО"ЭМИС-Интегратор 3"</t>
  </si>
  <si>
    <t>------</t>
  </si>
  <si>
    <t>Результаты контроля наличия ошибок:</t>
  </si>
  <si>
    <t>ЭМИС-Интегратор 3.1.14</t>
  </si>
  <si>
    <t>3.1.14</t>
  </si>
  <si>
    <t>ЭМИС-Интегратор 3.1.15</t>
  </si>
  <si>
    <t>3.1.15</t>
  </si>
  <si>
    <t>ЭМИС-Интегратор 3.1.16</t>
  </si>
  <si>
    <t>3.1.16</t>
  </si>
  <si>
    <t>счетчика-расходомера массового кориолисового "ЭМИС-МАСС 260"</t>
  </si>
  <si>
    <t>"ЭМИС-МАСС 260". Методика поверки"</t>
  </si>
  <si>
    <t>Поверку выполнил:</t>
  </si>
  <si>
    <t>Страница 1 из 2</t>
  </si>
  <si>
    <t>МП 208-043-2019 "Счетчики-расходомеры массовые кориолисовые</t>
  </si>
  <si>
    <r>
      <t>Контрольная сумма метрологически значимых данных</t>
    </r>
    <r>
      <rPr>
        <sz val="10"/>
        <color theme="1"/>
        <rFont val="Times New Roman"/>
        <family val="1"/>
        <charset val="204"/>
      </rPr>
      <t>*</t>
    </r>
  </si>
  <si>
    <t>* параметры, входящие в контрольную сумму метрологически значимых данных, приведены ниже на странице 2</t>
  </si>
  <si>
    <t>Параметры, входящие в контрольную сумму метрологически значимых данных:</t>
  </si>
  <si>
    <t>Основные данные счетчика-расходомера</t>
  </si>
  <si>
    <t>Наименование параметра</t>
  </si>
  <si>
    <t>Параметры калибровки расхода</t>
  </si>
  <si>
    <t>Параметры калибровки плотности</t>
  </si>
  <si>
    <t>Параметры калибровки датчика температуры</t>
  </si>
  <si>
    <t>Страница 2 из 2</t>
  </si>
  <si>
    <t>FstData</t>
  </si>
  <si>
    <t>ScndData</t>
  </si>
  <si>
    <t>Версия прошивки электронного блока</t>
  </si>
  <si>
    <t>3</t>
  </si>
  <si>
    <t>ЭМИС-Интегратор 3.1.17</t>
  </si>
  <si>
    <t>3.1.17</t>
  </si>
  <si>
    <t>ЭМИС-Интегратор 3.1.18</t>
  </si>
  <si>
    <t>3.1.18</t>
  </si>
  <si>
    <t>Не ниже 3.0</t>
  </si>
  <si>
    <t>ЭМИС-Интегратор 3.1.19</t>
  </si>
  <si>
    <t>ЭМИС-Интегратор 3.1.20</t>
  </si>
  <si>
    <t>ЭМИС-Интегратор 3.1.21</t>
  </si>
  <si>
    <t>ЭМИС-Интегратор 3.1.22</t>
  </si>
  <si>
    <t>3.1.19</t>
  </si>
  <si>
    <t>3.1.20</t>
  </si>
  <si>
    <t>3.1.21</t>
  </si>
  <si>
    <t>3.1.22</t>
  </si>
  <si>
    <t>77657-20</t>
  </si>
  <si>
    <t>Ошибка опорного напряжения АЦП</t>
  </si>
  <si>
    <t>ЭМИС-Интегратор 3.1.24</t>
  </si>
  <si>
    <t>ЭМИС-Интегратор 3.1.26</t>
  </si>
  <si>
    <t>3.1.24</t>
  </si>
  <si>
    <t>3.1.26</t>
  </si>
  <si>
    <t>$119</t>
  </si>
  <si>
    <t>$477</t>
  </si>
  <si>
    <t>$478</t>
  </si>
  <si>
    <t>$479</t>
  </si>
  <si>
    <t>Обрыв генераторной катушки</t>
  </si>
  <si>
    <t>Короткое замыкание генераторной катушки</t>
  </si>
  <si>
    <t>$336</t>
  </si>
  <si>
    <t>$374</t>
  </si>
  <si>
    <t>$335</t>
  </si>
  <si>
    <t>3.0</t>
  </si>
  <si>
    <t>1285999301</t>
  </si>
  <si>
    <t>Системная частота, Гц</t>
  </si>
  <si>
    <t xml:space="preserve">Сигнал с сенсорных катушек несимметричен </t>
  </si>
  <si>
    <t>3.1</t>
  </si>
  <si>
    <t>1426043465</t>
  </si>
  <si>
    <t>1824956295</t>
  </si>
  <si>
    <t>3.2</t>
  </si>
  <si>
    <t>ЭМИС-Интегратор 3.1.27</t>
  </si>
  <si>
    <t>3.1.27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</si>
</sst>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arial cyr"/>
      <charset val="204"/>
    </font>
    <font>
      <sz val="11"/>
      <color theme="1"/>
      <name val="arial cyr"/>
      <charset val="204"/>
    </font>
    <font>
      <b/>
      <sz val="12"/>
      <color theme="1"/>
      <name val="arial cyr"/>
      <charset val="204"/>
    </font>
    <font>
      <b/>
      <sz val="11"/>
      <color theme="1"/>
      <name val="arial cyr"/>
      <charset val="204"/>
    </font>
    <font>
      <sz val="12"/>
      <color theme="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7"/>
      <color theme="1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arial cyr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5" fillId="0" borderId="0" xfId="0" applyFont="1"/>
    <xf numFmtId="0" fontId="5" fillId="0" borderId="0" xfId="0" applyFont="1" applyFill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/>
    <xf numFmtId="0" fontId="8" fillId="0" borderId="0" xfId="0" applyFont="1" applyFill="1"/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 wrapText="1"/>
    </xf>
    <xf numFmtId="49" fontId="12" fillId="2" borderId="9" xfId="0" applyNumberFormat="1" applyFont="1" applyFill="1" applyBorder="1" applyAlignment="1">
      <alignment horizontal="center" vertical="center" wrapText="1"/>
    </xf>
    <xf numFmtId="49" fontId="0" fillId="2" borderId="8" xfId="0" quotePrefix="1" applyNumberFormat="1" applyFill="1" applyBorder="1" applyAlignment="1">
      <alignment horizontal="center" vertical="center"/>
    </xf>
    <xf numFmtId="49" fontId="0" fillId="2" borderId="3" xfId="0" quotePrefix="1" applyNumberForma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0" fillId="0" borderId="7" xfId="0" quotePrefix="1" applyNumberFormat="1" applyBorder="1" applyAlignment="1">
      <alignment horizontal="center" vertical="center"/>
    </xf>
    <xf numFmtId="49" fontId="0" fillId="0" borderId="6" xfId="0" quotePrefix="1" applyNumberFormat="1" applyBorder="1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2" borderId="18" xfId="0" applyFill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49" fontId="0" fillId="2" borderId="18" xfId="0" applyNumberFormat="1" applyFill="1" applyBorder="1" applyAlignment="1">
      <alignment horizontal="right" vertical="center"/>
    </xf>
    <xf numFmtId="49" fontId="0" fillId="0" borderId="18" xfId="0" applyNumberFormat="1" applyBorder="1" applyAlignment="1">
      <alignment horizontal="center" vertical="center"/>
    </xf>
    <xf numFmtId="0" fontId="5" fillId="3" borderId="11" xfId="0" applyFont="1" applyFill="1" applyBorder="1" applyProtection="1">
      <protection hidden="1"/>
    </xf>
    <xf numFmtId="0" fontId="5" fillId="3" borderId="4" xfId="0" applyFont="1" applyFill="1" applyBorder="1" applyProtection="1">
      <protection hidden="1"/>
    </xf>
    <xf numFmtId="0" fontId="5" fillId="3" borderId="12" xfId="0" applyFont="1" applyFill="1" applyBorder="1" applyProtection="1">
      <protection hidden="1"/>
    </xf>
    <xf numFmtId="0" fontId="5" fillId="3" borderId="13" xfId="0" applyFont="1" applyFill="1" applyBorder="1" applyProtection="1">
      <protection hidden="1"/>
    </xf>
    <xf numFmtId="0" fontId="5" fillId="3" borderId="14" xfId="0" applyFont="1" applyFill="1" applyBorder="1" applyProtection="1">
      <protection hidden="1"/>
    </xf>
    <xf numFmtId="0" fontId="7" fillId="3" borderId="0" xfId="0" applyFont="1" applyFill="1" applyBorder="1" applyAlignment="1" applyProtection="1">
      <alignment horizontal="center"/>
      <protection hidden="1"/>
    </xf>
    <xf numFmtId="0" fontId="10" fillId="3" borderId="0" xfId="0" applyFont="1" applyFill="1" applyBorder="1" applyAlignment="1" applyProtection="1">
      <alignment horizontal="left" vertical="center"/>
      <protection hidden="1"/>
    </xf>
    <xf numFmtId="0" fontId="10" fillId="3" borderId="0" xfId="0" applyFont="1" applyFill="1" applyBorder="1" applyAlignment="1" applyProtection="1">
      <alignment vertical="center"/>
      <protection hidden="1"/>
    </xf>
    <xf numFmtId="166" fontId="10" fillId="3" borderId="0" xfId="0" applyNumberFormat="1" applyFont="1" applyFill="1" applyBorder="1" applyAlignment="1" applyProtection="1">
      <alignment vertical="center"/>
      <protection hidden="1"/>
    </xf>
    <xf numFmtId="0" fontId="5" fillId="3" borderId="0" xfId="0" applyFont="1" applyFill="1" applyProtection="1">
      <protection hidden="1"/>
    </xf>
    <xf numFmtId="0" fontId="10" fillId="3" borderId="0" xfId="0" applyFont="1" applyFill="1" applyBorder="1" applyProtection="1">
      <protection hidden="1"/>
    </xf>
    <xf numFmtId="0" fontId="11" fillId="3" borderId="0" xfId="0" applyFont="1" applyFill="1" applyBorder="1" applyAlignment="1" applyProtection="1">
      <alignment vertical="center"/>
      <protection hidden="1"/>
    </xf>
    <xf numFmtId="0" fontId="9" fillId="3" borderId="5" xfId="0" applyFont="1" applyFill="1" applyBorder="1" applyAlignment="1" applyProtection="1">
      <alignment horizontal="left" vertical="center" wrapText="1"/>
      <protection hidden="1"/>
    </xf>
    <xf numFmtId="0" fontId="9" fillId="3" borderId="5" xfId="0" applyFont="1" applyFill="1" applyBorder="1" applyAlignment="1" applyProtection="1">
      <alignment horizontal="center" vertical="center" wrapText="1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10" fillId="3" borderId="2" xfId="0" applyFont="1" applyFill="1" applyBorder="1" applyAlignment="1" applyProtection="1">
      <alignment horizontal="center" vertical="center"/>
      <protection hidden="1"/>
    </xf>
    <xf numFmtId="49" fontId="10" fillId="3" borderId="0" xfId="0" applyNumberFormat="1" applyFont="1" applyFill="1" applyBorder="1" applyAlignment="1" applyProtection="1">
      <alignment horizontal="center" vertical="center"/>
      <protection hidden="1"/>
    </xf>
    <xf numFmtId="0" fontId="10" fillId="3" borderId="0" xfId="0" applyNumberFormat="1" applyFont="1" applyFill="1" applyBorder="1" applyAlignment="1" applyProtection="1">
      <alignment horizontal="center" vertical="center"/>
      <protection hidden="1"/>
    </xf>
    <xf numFmtId="49" fontId="10" fillId="3" borderId="2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alignment horizontal="center" vertical="center" wrapText="1"/>
      <protection hidden="1"/>
    </xf>
    <xf numFmtId="2" fontId="10" fillId="3" borderId="0" xfId="0" applyNumberFormat="1" applyFont="1" applyFill="1" applyBorder="1" applyAlignment="1" applyProtection="1">
      <alignment horizontal="center" vertical="center"/>
      <protection hidden="1"/>
    </xf>
    <xf numFmtId="164" fontId="10" fillId="0" borderId="3" xfId="0" applyNumberFormat="1" applyFont="1" applyFill="1" applyBorder="1" applyAlignment="1" applyProtection="1">
      <alignment horizontal="center" vertical="center"/>
      <protection hidden="1"/>
    </xf>
    <xf numFmtId="2" fontId="10" fillId="0" borderId="0" xfId="0" applyNumberFormat="1" applyFont="1" applyFill="1" applyBorder="1" applyAlignment="1" applyProtection="1">
      <alignment horizontal="center" vertical="center"/>
      <protection hidden="1"/>
    </xf>
    <xf numFmtId="2" fontId="10" fillId="3" borderId="2" xfId="0" applyNumberFormat="1" applyFont="1" applyFill="1" applyBorder="1" applyAlignment="1" applyProtection="1">
      <alignment horizontal="center" vertical="center"/>
      <protection hidden="1"/>
    </xf>
    <xf numFmtId="2" fontId="10" fillId="3" borderId="1" xfId="0" applyNumberFormat="1" applyFont="1" applyFill="1" applyBorder="1" applyAlignment="1" applyProtection="1">
      <alignment horizontal="center" vertical="center"/>
      <protection hidden="1"/>
    </xf>
    <xf numFmtId="164" fontId="10" fillId="3" borderId="0" xfId="0" applyNumberFormat="1" applyFont="1" applyFill="1" applyBorder="1" applyAlignment="1" applyProtection="1">
      <alignment horizontal="center" vertical="center"/>
      <protection hidden="1"/>
    </xf>
    <xf numFmtId="165" fontId="10" fillId="3" borderId="3" xfId="0" applyNumberFormat="1" applyFont="1" applyFill="1" applyBorder="1" applyAlignment="1" applyProtection="1">
      <alignment horizontal="center" vertical="center"/>
      <protection hidden="1"/>
    </xf>
    <xf numFmtId="164" fontId="10" fillId="3" borderId="2" xfId="0" applyNumberFormat="1" applyFont="1" applyFill="1" applyBorder="1" applyAlignment="1" applyProtection="1">
      <alignment horizontal="center" vertical="center"/>
      <protection hidden="1"/>
    </xf>
    <xf numFmtId="164" fontId="10" fillId="3" borderId="1" xfId="0" applyNumberFormat="1" applyFont="1" applyFill="1" applyBorder="1" applyAlignment="1" applyProtection="1">
      <alignment horizontal="center" vertical="center"/>
      <protection hidden="1"/>
    </xf>
    <xf numFmtId="166" fontId="10" fillId="3" borderId="3" xfId="0" applyNumberFormat="1" applyFont="1" applyFill="1" applyBorder="1" applyAlignment="1" applyProtection="1">
      <alignment horizontal="center" vertical="center"/>
      <protection hidden="1"/>
    </xf>
    <xf numFmtId="0" fontId="10" fillId="3" borderId="3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166" fontId="10" fillId="0" borderId="3" xfId="0" applyNumberFormat="1" applyFont="1" applyFill="1" applyBorder="1" applyAlignment="1" applyProtection="1">
      <alignment horizontal="center" vertical="center"/>
      <protection hidden="1"/>
    </xf>
    <xf numFmtId="0" fontId="8" fillId="3" borderId="13" xfId="0" applyFont="1" applyFill="1" applyBorder="1" applyProtection="1">
      <protection hidden="1"/>
    </xf>
    <xf numFmtId="0" fontId="8" fillId="3" borderId="14" xfId="0" applyFont="1" applyFill="1" applyBorder="1" applyProtection="1">
      <protection hidden="1"/>
    </xf>
    <xf numFmtId="0" fontId="10" fillId="3" borderId="1" xfId="1" applyFont="1" applyFill="1" applyBorder="1" applyAlignment="1" applyProtection="1">
      <alignment vertical="center"/>
      <protection hidden="1"/>
    </xf>
    <xf numFmtId="0" fontId="10" fillId="3" borderId="0" xfId="1" applyFont="1" applyFill="1" applyBorder="1" applyAlignment="1" applyProtection="1">
      <alignment vertical="center"/>
      <protection hidden="1"/>
    </xf>
    <xf numFmtId="0" fontId="8" fillId="3" borderId="0" xfId="1" applyFont="1" applyFill="1" applyBorder="1" applyAlignment="1" applyProtection="1">
      <alignment vertical="center"/>
      <protection hidden="1"/>
    </xf>
    <xf numFmtId="0" fontId="8" fillId="3" borderId="0" xfId="0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Protection="1">
      <protection hidden="1"/>
    </xf>
    <xf numFmtId="0" fontId="5" fillId="3" borderId="15" xfId="0" applyFont="1" applyFill="1" applyBorder="1" applyProtection="1">
      <protection hidden="1"/>
    </xf>
    <xf numFmtId="0" fontId="5" fillId="3" borderId="5" xfId="0" applyFont="1" applyFill="1" applyBorder="1" applyProtection="1">
      <protection hidden="1"/>
    </xf>
    <xf numFmtId="0" fontId="5" fillId="3" borderId="16" xfId="0" applyFont="1" applyFill="1" applyBorder="1" applyProtection="1">
      <protection hidden="1"/>
    </xf>
    <xf numFmtId="0" fontId="8" fillId="3" borderId="0" xfId="0" applyFont="1" applyFill="1" applyBorder="1" applyProtection="1">
      <protection hidden="1"/>
    </xf>
    <xf numFmtId="0" fontId="8" fillId="3" borderId="15" xfId="0" applyFont="1" applyFill="1" applyBorder="1" applyProtection="1">
      <protection hidden="1"/>
    </xf>
    <xf numFmtId="0" fontId="8" fillId="3" borderId="5" xfId="1" applyFont="1" applyFill="1" applyBorder="1" applyAlignment="1" applyProtection="1">
      <alignment vertical="center"/>
      <protection hidden="1"/>
    </xf>
    <xf numFmtId="0" fontId="8" fillId="3" borderId="5" xfId="0" applyFont="1" applyFill="1" applyBorder="1" applyAlignment="1" applyProtection="1">
      <alignment horizontal="center" vertical="center"/>
      <protection hidden="1"/>
    </xf>
    <xf numFmtId="0" fontId="8" fillId="3" borderId="16" xfId="0" applyFont="1" applyFill="1" applyBorder="1" applyProtection="1"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10" fillId="3" borderId="2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/>
    <xf numFmtId="0" fontId="8" fillId="0" borderId="0" xfId="0" applyFont="1" applyBorder="1"/>
    <xf numFmtId="0" fontId="5" fillId="0" borderId="0" xfId="0" applyFont="1" applyBorder="1"/>
    <xf numFmtId="49" fontId="0" fillId="0" borderId="18" xfId="0" applyNumberFormat="1" applyFill="1" applyBorder="1" applyAlignment="1">
      <alignment horizontal="center" vertical="center"/>
    </xf>
    <xf numFmtId="0" fontId="0" fillId="0" borderId="19" xfId="0" quotePrefix="1" applyNumberFormat="1" applyBorder="1" applyAlignment="1">
      <alignment horizontal="center" vertical="center"/>
    </xf>
    <xf numFmtId="0" fontId="13" fillId="3" borderId="0" xfId="0" applyFont="1" applyFill="1" applyBorder="1" applyAlignment="1" applyProtection="1">
      <alignment horizontal="center"/>
      <protection hidden="1"/>
    </xf>
    <xf numFmtId="0" fontId="13" fillId="3" borderId="14" xfId="0" applyFont="1" applyFill="1" applyBorder="1" applyAlignment="1" applyProtection="1">
      <alignment horizontal="center"/>
      <protection hidden="1"/>
    </xf>
    <xf numFmtId="0" fontId="10" fillId="3" borderId="0" xfId="1" applyFont="1" applyFill="1" applyBorder="1" applyAlignment="1" applyProtection="1">
      <alignment horizontal="left" vertical="center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10" fillId="3" borderId="1" xfId="1" applyFont="1" applyFill="1" applyBorder="1" applyAlignment="1" applyProtection="1">
      <alignment horizontal="left" vertical="center"/>
      <protection hidden="1"/>
    </xf>
    <xf numFmtId="0" fontId="10" fillId="3" borderId="2" xfId="1" applyFont="1" applyFill="1" applyBorder="1" applyAlignment="1" applyProtection="1">
      <alignment horizontal="left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0" fontId="10" fillId="3" borderId="2" xfId="0" applyFont="1" applyFill="1" applyBorder="1" applyAlignment="1" applyProtection="1">
      <alignment horizontal="center" vertical="center"/>
      <protection hidden="1"/>
    </xf>
    <xf numFmtId="0" fontId="10" fillId="3" borderId="0" xfId="1" applyFont="1" applyFill="1" applyBorder="1" applyAlignment="1" applyProtection="1">
      <alignment horizontal="left" vertical="center" wrapText="1"/>
      <protection hidden="1"/>
    </xf>
    <xf numFmtId="0" fontId="11" fillId="3" borderId="0" xfId="0" applyFont="1" applyFill="1" applyBorder="1" applyAlignment="1" applyProtection="1">
      <alignment horizontal="center" vertical="center"/>
      <protection hidden="1"/>
    </xf>
    <xf numFmtId="0" fontId="8" fillId="3" borderId="2" xfId="0" applyFont="1" applyFill="1" applyBorder="1" applyAlignment="1" applyProtection="1">
      <alignment horizontal="center" vertical="center"/>
      <protection hidden="1"/>
    </xf>
    <xf numFmtId="0" fontId="11" fillId="3" borderId="1" xfId="0" applyFont="1" applyFill="1" applyBorder="1" applyAlignment="1" applyProtection="1">
      <alignment horizontal="center" vertical="center"/>
      <protection hidden="1"/>
    </xf>
    <xf numFmtId="0" fontId="13" fillId="3" borderId="1" xfId="1" applyFont="1" applyFill="1" applyBorder="1" applyAlignment="1" applyProtection="1">
      <alignment horizontal="left" vertical="center"/>
      <protection hidden="1"/>
    </xf>
    <xf numFmtId="0" fontId="10" fillId="3" borderId="4" xfId="1" applyFont="1" applyFill="1" applyBorder="1" applyAlignment="1" applyProtection="1">
      <alignment horizontal="left" vertical="center"/>
      <protection hidden="1"/>
    </xf>
    <xf numFmtId="0" fontId="10" fillId="3" borderId="4" xfId="0" applyFont="1" applyFill="1" applyBorder="1" applyAlignment="1" applyProtection="1">
      <alignment horizontal="center" vertical="center"/>
      <protection hidden="1"/>
    </xf>
    <xf numFmtId="0" fontId="10" fillId="3" borderId="1" xfId="1" applyFont="1" applyFill="1" applyBorder="1" applyAlignment="1" applyProtection="1">
      <alignment horizontal="left" vertical="center" wrapText="1"/>
      <protection hidden="1"/>
    </xf>
    <xf numFmtId="0" fontId="10" fillId="3" borderId="2" xfId="1" applyFont="1" applyFill="1" applyBorder="1" applyAlignment="1" applyProtection="1">
      <alignment horizontal="left" vertical="center" wrapText="1"/>
      <protection hidden="1"/>
    </xf>
    <xf numFmtId="165" fontId="10" fillId="3" borderId="1" xfId="0" applyNumberFormat="1" applyFont="1" applyFill="1" applyBorder="1" applyAlignment="1" applyProtection="1">
      <alignment horizontal="center" vertical="center"/>
      <protection hidden="1"/>
    </xf>
    <xf numFmtId="165" fontId="10" fillId="3" borderId="0" xfId="0" applyNumberFormat="1" applyFont="1" applyFill="1" applyBorder="1" applyAlignment="1" applyProtection="1">
      <alignment horizontal="center" vertical="center"/>
      <protection hidden="1"/>
    </xf>
    <xf numFmtId="165" fontId="10" fillId="3" borderId="2" xfId="0" applyNumberFormat="1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166" fontId="10" fillId="3" borderId="1" xfId="0" applyNumberFormat="1" applyFont="1" applyFill="1" applyBorder="1" applyAlignment="1" applyProtection="1">
      <alignment horizontal="center" vertical="center"/>
      <protection hidden="1"/>
    </xf>
    <xf numFmtId="166" fontId="10" fillId="3" borderId="0" xfId="0" applyNumberFormat="1" applyFont="1" applyFill="1" applyBorder="1" applyAlignment="1" applyProtection="1">
      <alignment horizontal="center" vertical="center"/>
      <protection hidden="1"/>
    </xf>
    <xf numFmtId="166" fontId="10" fillId="3" borderId="2" xfId="0" applyNumberFormat="1" applyFont="1" applyFill="1" applyBorder="1" applyAlignment="1" applyProtection="1">
      <alignment horizontal="center" vertical="center"/>
      <protection hidden="1"/>
    </xf>
    <xf numFmtId="0" fontId="10" fillId="0" borderId="1" xfId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Border="1" applyAlignment="1" applyProtection="1">
      <alignment horizontal="left" vertical="center" wrapText="1"/>
      <protection hidden="1"/>
    </xf>
    <xf numFmtId="0" fontId="10" fillId="0" borderId="2" xfId="1" applyFont="1" applyFill="1" applyBorder="1" applyAlignment="1" applyProtection="1">
      <alignment horizontal="left" vertical="center" wrapText="1"/>
      <protection hidden="1"/>
    </xf>
    <xf numFmtId="164" fontId="10" fillId="3" borderId="1" xfId="0" applyNumberFormat="1" applyFont="1" applyFill="1" applyBorder="1" applyAlignment="1" applyProtection="1">
      <alignment horizontal="center" vertical="center"/>
      <protection hidden="1"/>
    </xf>
    <xf numFmtId="164" fontId="10" fillId="3" borderId="0" xfId="0" applyNumberFormat="1" applyFont="1" applyFill="1" applyBorder="1" applyAlignment="1" applyProtection="1">
      <alignment horizontal="center" vertical="center"/>
      <protection hidden="1"/>
    </xf>
    <xf numFmtId="164" fontId="10" fillId="3" borderId="2" xfId="0" applyNumberFormat="1" applyFont="1" applyFill="1" applyBorder="1" applyAlignment="1" applyProtection="1">
      <alignment horizontal="center" vertical="center"/>
      <protection hidden="1"/>
    </xf>
    <xf numFmtId="166" fontId="10" fillId="3" borderId="17" xfId="0" applyNumberFormat="1" applyFont="1" applyFill="1" applyBorder="1" applyAlignment="1" applyProtection="1">
      <alignment horizontal="center" vertical="center"/>
      <protection locked="0" hidden="1"/>
    </xf>
    <xf numFmtId="166" fontId="10" fillId="3" borderId="2" xfId="0" applyNumberFormat="1" applyFont="1" applyFill="1" applyBorder="1" applyAlignment="1" applyProtection="1">
      <alignment horizontal="center" vertical="center"/>
      <protection locked="0" hidden="1"/>
    </xf>
    <xf numFmtId="0" fontId="4" fillId="3" borderId="0" xfId="0" applyFont="1" applyFill="1" applyBorder="1" applyAlignment="1" applyProtection="1">
      <alignment horizontal="center"/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0" xfId="0" applyNumberFormat="1" applyFont="1" applyFill="1" applyBorder="1" applyAlignment="1" applyProtection="1">
      <alignment horizontal="center" vertical="center"/>
      <protection hidden="1"/>
    </xf>
    <xf numFmtId="0" fontId="10" fillId="3" borderId="2" xfId="0" applyNumberFormat="1" applyFont="1" applyFill="1" applyBorder="1" applyAlignment="1" applyProtection="1">
      <alignment horizontal="center" vertical="center"/>
      <protection hidden="1"/>
    </xf>
    <xf numFmtId="0" fontId="10" fillId="3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4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10" fillId="0" borderId="2" xfId="0" applyFont="1" applyFill="1" applyBorder="1" applyAlignment="1" applyProtection="1">
      <alignment horizontal="left" vertical="center"/>
      <protection hidden="1"/>
    </xf>
    <xf numFmtId="164" fontId="10" fillId="3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1" xfId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Border="1" applyAlignment="1" applyProtection="1">
      <alignment horizontal="left" vertical="center"/>
      <protection hidden="1"/>
    </xf>
    <xf numFmtId="0" fontId="10" fillId="0" borderId="2" xfId="1" applyFont="1" applyFill="1" applyBorder="1" applyAlignment="1" applyProtection="1">
      <alignment horizontal="left" vertical="center"/>
      <protection hidden="1"/>
    </xf>
    <xf numFmtId="49" fontId="12" fillId="2" borderId="3" xfId="0" applyNumberFormat="1" applyFon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0" fillId="0" borderId="7" xfId="0" quotePrefix="1" applyNumberForma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2 2 2" xfId="4"/>
    <cellStyle name="Обычный 2 3" xfId="3"/>
  </cellStyles>
  <dxfs count="10"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Medium9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"/>
  <sheetViews>
    <sheetView workbookViewId="0">
      <selection activeCell="F20" sqref="F20"/>
    </sheetView>
  </sheetViews>
  <sheetFormatPr defaultRowHeight="15" x14ac:dyDescent="0.25"/>
  <cols>
    <col min="1" max="1" width="51.140625" style="22" customWidth="1"/>
    <col min="2" max="2" width="19.28515625" style="23" customWidth="1"/>
    <col min="3" max="3" width="51.140625" style="7" customWidth="1"/>
    <col min="4" max="4" width="19.28515625" style="23" customWidth="1"/>
    <col min="5" max="5" width="19.28515625" style="7" customWidth="1"/>
    <col min="6" max="6" width="12.28515625" style="7" customWidth="1"/>
  </cols>
  <sheetData>
    <row r="2" spans="1:6" x14ac:dyDescent="0.25">
      <c r="A2" s="24" t="s">
        <v>67</v>
      </c>
      <c r="B2" s="25"/>
      <c r="C2" s="24" t="s">
        <v>68</v>
      </c>
      <c r="D2" s="25"/>
      <c r="E2" s="12"/>
      <c r="F2" s="27" t="s">
        <v>90</v>
      </c>
    </row>
    <row r="3" spans="1:6" x14ac:dyDescent="0.25">
      <c r="A3" s="24"/>
      <c r="B3" s="25"/>
      <c r="C3" s="24"/>
      <c r="D3" s="25"/>
      <c r="E3" s="12"/>
      <c r="F3" s="83" t="s">
        <v>96</v>
      </c>
    </row>
    <row r="4" spans="1:6" x14ac:dyDescent="0.25">
      <c r="A4" s="24"/>
      <c r="B4" s="25"/>
      <c r="C4" s="24"/>
      <c r="D4" s="25"/>
      <c r="F4" s="27" t="s">
        <v>91</v>
      </c>
    </row>
    <row r="5" spans="1:6" x14ac:dyDescent="0.25">
      <c r="A5" s="24"/>
      <c r="B5" s="25"/>
      <c r="C5" s="24"/>
      <c r="D5" s="25"/>
      <c r="F5" s="27" t="s">
        <v>92</v>
      </c>
    </row>
    <row r="6" spans="1:6" x14ac:dyDescent="0.25">
      <c r="A6" s="24"/>
      <c r="B6" s="25"/>
      <c r="C6" s="24"/>
      <c r="D6" s="25"/>
      <c r="F6" s="27" t="s">
        <v>93</v>
      </c>
    </row>
    <row r="7" spans="1:6" x14ac:dyDescent="0.25">
      <c r="A7" s="24"/>
      <c r="B7" s="25"/>
      <c r="C7" s="24"/>
      <c r="D7" s="25"/>
      <c r="F7" s="27" t="s">
        <v>97</v>
      </c>
    </row>
    <row r="8" spans="1:6" x14ac:dyDescent="0.25">
      <c r="A8" s="24"/>
      <c r="B8" s="25"/>
      <c r="C8" s="24"/>
      <c r="D8" s="25"/>
      <c r="F8" s="27" t="s">
        <v>98</v>
      </c>
    </row>
    <row r="9" spans="1:6" x14ac:dyDescent="0.25">
      <c r="A9" s="24"/>
      <c r="B9" s="25"/>
      <c r="C9" s="24"/>
      <c r="D9" s="25"/>
    </row>
    <row r="10" spans="1:6" x14ac:dyDescent="0.25">
      <c r="A10" s="24"/>
      <c r="B10" s="25"/>
      <c r="C10" s="24"/>
      <c r="D10" s="25"/>
    </row>
    <row r="11" spans="1:6" x14ac:dyDescent="0.25">
      <c r="A11" s="24"/>
      <c r="B11" s="25"/>
      <c r="C11" s="24"/>
      <c r="D11" s="25"/>
    </row>
    <row r="12" spans="1:6" x14ac:dyDescent="0.25">
      <c r="A12" s="24"/>
      <c r="B12" s="25"/>
      <c r="C12" s="24"/>
      <c r="D12" s="25"/>
    </row>
    <row r="13" spans="1:6" x14ac:dyDescent="0.25">
      <c r="A13" s="24"/>
      <c r="B13" s="25"/>
      <c r="C13" s="24"/>
      <c r="D13" s="25"/>
    </row>
    <row r="14" spans="1:6" x14ac:dyDescent="0.25">
      <c r="A14" s="24"/>
      <c r="B14" s="25"/>
      <c r="C14" s="24"/>
      <c r="D14" s="25"/>
    </row>
    <row r="15" spans="1:6" x14ac:dyDescent="0.25">
      <c r="A15" s="24"/>
      <c r="B15" s="25"/>
      <c r="C15" s="24"/>
      <c r="D15" s="25"/>
    </row>
    <row r="16" spans="1:6" x14ac:dyDescent="0.25">
      <c r="A16" s="24"/>
      <c r="B16" s="25"/>
      <c r="C16" s="24"/>
      <c r="D16" s="25"/>
    </row>
    <row r="17" spans="1:4" x14ac:dyDescent="0.25">
      <c r="A17" s="24"/>
      <c r="B17" s="25"/>
      <c r="C17" s="24"/>
      <c r="D17" s="25"/>
    </row>
    <row r="18" spans="1:4" x14ac:dyDescent="0.25">
      <c r="A18" s="24"/>
      <c r="B18" s="25"/>
      <c r="C18" s="24"/>
      <c r="D18" s="25"/>
    </row>
    <row r="19" spans="1:4" x14ac:dyDescent="0.25">
      <c r="A19" s="24"/>
      <c r="B19" s="25"/>
      <c r="C19" s="24"/>
      <c r="D19" s="25"/>
    </row>
    <row r="20" spans="1:4" x14ac:dyDescent="0.25">
      <c r="A20" s="24"/>
      <c r="B20" s="25"/>
      <c r="C20" s="24"/>
      <c r="D20" s="25"/>
    </row>
    <row r="21" spans="1:4" x14ac:dyDescent="0.25">
      <c r="A21" s="24"/>
      <c r="B21" s="25"/>
      <c r="C21" s="24"/>
      <c r="D21" s="25"/>
    </row>
    <row r="22" spans="1:4" x14ac:dyDescent="0.25">
      <c r="A22" s="24"/>
      <c r="B22" s="25"/>
      <c r="C22" s="24"/>
      <c r="D22" s="25"/>
    </row>
    <row r="23" spans="1:4" x14ac:dyDescent="0.25">
      <c r="A23" s="24"/>
      <c r="B23" s="25"/>
      <c r="C23" s="24"/>
      <c r="D23" s="25"/>
    </row>
    <row r="24" spans="1:4" x14ac:dyDescent="0.25">
      <c r="A24" s="24"/>
      <c r="B24" s="25"/>
      <c r="C24" s="24"/>
      <c r="D24" s="25"/>
    </row>
    <row r="25" spans="1:4" x14ac:dyDescent="0.25">
      <c r="A25" s="24"/>
      <c r="B25" s="25"/>
      <c r="C25" s="24"/>
      <c r="D25" s="25"/>
    </row>
    <row r="26" spans="1:4" x14ac:dyDescent="0.25">
      <c r="A26" s="24"/>
      <c r="B26" s="25"/>
      <c r="C26" s="24"/>
      <c r="D26" s="25"/>
    </row>
    <row r="27" spans="1:4" x14ac:dyDescent="0.25">
      <c r="A27" s="24"/>
      <c r="B27" s="25"/>
      <c r="C27" s="24"/>
      <c r="D27" s="25"/>
    </row>
    <row r="28" spans="1:4" x14ac:dyDescent="0.25">
      <c r="A28" s="24"/>
      <c r="B28" s="25"/>
      <c r="C28" s="24"/>
      <c r="D28" s="25"/>
    </row>
    <row r="29" spans="1:4" x14ac:dyDescent="0.25">
      <c r="A29" s="24"/>
      <c r="B29" s="25"/>
      <c r="C29" s="24"/>
      <c r="D29" s="25"/>
    </row>
    <row r="30" spans="1:4" x14ac:dyDescent="0.25">
      <c r="A30" s="24"/>
      <c r="B30" s="25"/>
      <c r="C30" s="24"/>
      <c r="D30" s="25"/>
    </row>
    <row r="31" spans="1:4" x14ac:dyDescent="0.25">
      <c r="A31" s="24"/>
      <c r="B31" s="25"/>
      <c r="C31" s="24"/>
      <c r="D31" s="25"/>
    </row>
    <row r="32" spans="1:4" x14ac:dyDescent="0.25">
      <c r="A32" s="26"/>
      <c r="B32" s="25"/>
      <c r="C32" s="24"/>
      <c r="D32" s="25"/>
    </row>
    <row r="33" spans="1:4" x14ac:dyDescent="0.25">
      <c r="A33" s="26"/>
      <c r="B33" s="25"/>
      <c r="C33" s="24"/>
      <c r="D33" s="25"/>
    </row>
    <row r="34" spans="1:4" x14ac:dyDescent="0.25">
      <c r="A34" s="26"/>
      <c r="B34" s="25"/>
      <c r="C34" s="24"/>
      <c r="D34" s="25"/>
    </row>
    <row r="35" spans="1:4" x14ac:dyDescent="0.25">
      <c r="A35" s="26"/>
      <c r="B35" s="25"/>
      <c r="C35" s="24"/>
      <c r="D35" s="25"/>
    </row>
    <row r="36" spans="1:4" x14ac:dyDescent="0.25">
      <c r="A36" s="26"/>
      <c r="B36" s="25"/>
      <c r="C36" s="24"/>
      <c r="D36" s="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1402"/>
  <sheetViews>
    <sheetView tabSelected="1" zoomScaleNormal="100" workbookViewId="0">
      <selection activeCell="F14" sqref="F14:I14"/>
    </sheetView>
  </sheetViews>
  <sheetFormatPr defaultColWidth="0" defaultRowHeight="14.25" zeroHeight="1" x14ac:dyDescent="0.2"/>
  <cols>
    <col min="1" max="1" width="3" style="1" customWidth="1"/>
    <col min="2" max="2" width="43.5703125" style="1" customWidth="1"/>
    <col min="3" max="3" width="14.7109375" style="1" customWidth="1"/>
    <col min="4" max="4" width="14.7109375" style="8" customWidth="1"/>
    <col min="5" max="5" width="14.7109375" style="1" customWidth="1"/>
    <col min="6" max="6" width="1.7109375" style="1" customWidth="1"/>
    <col min="7" max="7" width="13.28515625" style="1" customWidth="1"/>
    <col min="8" max="8" width="1.7109375" style="1" customWidth="1"/>
    <col min="9" max="9" width="14.7109375" style="8" customWidth="1"/>
    <col min="10" max="10" width="3.42578125" style="1" customWidth="1"/>
    <col min="11" max="11" width="0.140625" style="1" customWidth="1"/>
    <col min="12" max="12" width="30.85546875" style="1" hidden="1"/>
    <col min="13" max="13" width="45.7109375" style="1" hidden="1"/>
    <col min="14" max="14" width="15.7109375" style="1" hidden="1"/>
    <col min="15" max="16382" width="9.140625" style="1" hidden="1"/>
    <col min="16383" max="16383" width="2.7109375" style="1" hidden="1"/>
    <col min="16384" max="16384" width="6.42578125" style="1" hidden="1"/>
  </cols>
  <sheetData>
    <row r="1" spans="1:10" x14ac:dyDescent="0.2">
      <c r="A1" s="28"/>
      <c r="B1" s="29"/>
      <c r="C1" s="29"/>
      <c r="D1" s="29"/>
      <c r="E1" s="29"/>
      <c r="F1" s="29"/>
      <c r="G1" s="29"/>
      <c r="H1" s="29"/>
      <c r="I1" s="29"/>
      <c r="J1" s="30"/>
    </row>
    <row r="2" spans="1:10" ht="18" x14ac:dyDescent="0.25">
      <c r="A2" s="31"/>
      <c r="B2" s="117" t="s">
        <v>15</v>
      </c>
      <c r="C2" s="117"/>
      <c r="D2" s="117"/>
      <c r="E2" s="117"/>
      <c r="F2" s="117"/>
      <c r="G2" s="117"/>
      <c r="H2" s="117"/>
      <c r="I2" s="117"/>
      <c r="J2" s="32"/>
    </row>
    <row r="3" spans="1:10" ht="15.75" x14ac:dyDescent="0.25">
      <c r="A3" s="31"/>
      <c r="B3" s="118" t="s">
        <v>53</v>
      </c>
      <c r="C3" s="118"/>
      <c r="D3" s="118"/>
      <c r="E3" s="118"/>
      <c r="F3" s="118"/>
      <c r="G3" s="118"/>
      <c r="H3" s="118"/>
      <c r="I3" s="118"/>
      <c r="J3" s="32"/>
    </row>
    <row r="4" spans="1:10" ht="15" x14ac:dyDescent="0.25">
      <c r="A4" s="31"/>
      <c r="B4" s="119" t="s">
        <v>18</v>
      </c>
      <c r="C4" s="119"/>
      <c r="D4" s="119"/>
      <c r="E4" s="119"/>
      <c r="F4" s="119"/>
      <c r="G4" s="119"/>
      <c r="H4" s="119"/>
      <c r="I4" s="119"/>
      <c r="J4" s="32"/>
    </row>
    <row r="5" spans="1:10" ht="8.25" customHeight="1" x14ac:dyDescent="0.25">
      <c r="A5" s="31"/>
      <c r="B5" s="33"/>
      <c r="C5" s="33"/>
      <c r="D5" s="33"/>
      <c r="E5" s="33"/>
      <c r="F5" s="33"/>
      <c r="G5" s="33"/>
      <c r="H5" s="33"/>
      <c r="I5" s="33"/>
      <c r="J5" s="32"/>
    </row>
    <row r="6" spans="1:10" ht="15" customHeight="1" x14ac:dyDescent="0.2">
      <c r="A6" s="31"/>
      <c r="B6" s="34" t="s">
        <v>19</v>
      </c>
      <c r="C6" s="88" t="str">
        <f>IF(CLEAN('ДАННЫЕ С ИНТЕГРАТОРА'!B16)=CLEAN('ДАННЫЕ С ИНТЕГРАТОРА'!D16),CLEAN('ДАННЫЕ С ИНТЕГРАТОРА'!D16),"СЕРИЙНЫЙ НОМЕР ИЗМЕНЕН!")</f>
        <v/>
      </c>
      <c r="D6" s="88"/>
      <c r="E6" s="88"/>
      <c r="F6" s="88"/>
      <c r="G6" s="88"/>
      <c r="H6" s="88"/>
      <c r="I6" s="88"/>
      <c r="J6" s="32"/>
    </row>
    <row r="7" spans="1:10" ht="15" customHeight="1" x14ac:dyDescent="0.2">
      <c r="A7" s="31"/>
      <c r="B7" s="35" t="s">
        <v>20</v>
      </c>
      <c r="C7" s="88" t="str">
        <f>IF(CLEAN('ДАННЫЕ С ИНТЕГРАТОРА'!B14)=CLEAN('ДАННЫЕ С ИНТЕГРАТОРА'!D14),CLEAN('ДАННЫЕ С ИНТЕГРАТОРА'!D14),"УСЛОВНЫЙ ДИАМЕТР ИЗМЕНЕН!")</f>
        <v/>
      </c>
      <c r="D7" s="88"/>
      <c r="E7" s="88"/>
      <c r="F7" s="88"/>
      <c r="G7" s="88"/>
      <c r="H7" s="88"/>
      <c r="I7" s="88"/>
      <c r="J7" s="32"/>
    </row>
    <row r="8" spans="1:10" ht="15" customHeight="1" x14ac:dyDescent="0.2">
      <c r="A8" s="31"/>
      <c r="B8" s="34" t="s">
        <v>30</v>
      </c>
      <c r="C8" s="88" t="e">
        <f>VLOOKUP('ДАННЫЕ С ИНТЕГРАТОРА'!B12,Лист1!B5:C14,2,FALSE)</f>
        <v>#N/A</v>
      </c>
      <c r="D8" s="88"/>
      <c r="E8" s="88"/>
      <c r="F8" s="88"/>
      <c r="G8" s="88"/>
      <c r="H8" s="88"/>
      <c r="I8" s="88"/>
      <c r="J8" s="32"/>
    </row>
    <row r="9" spans="1:10" ht="15" customHeight="1" x14ac:dyDescent="0.2">
      <c r="A9" s="31"/>
      <c r="B9" s="35" t="s">
        <v>21</v>
      </c>
      <c r="C9" s="120" t="s">
        <v>84</v>
      </c>
      <c r="D9" s="120"/>
      <c r="E9" s="120"/>
      <c r="F9" s="120"/>
      <c r="G9" s="120"/>
      <c r="H9" s="120"/>
      <c r="I9" s="120"/>
      <c r="J9" s="32"/>
    </row>
    <row r="10" spans="1:10" x14ac:dyDescent="0.2">
      <c r="A10" s="31"/>
      <c r="B10" s="35" t="s">
        <v>22</v>
      </c>
      <c r="C10" s="88" t="s">
        <v>57</v>
      </c>
      <c r="D10" s="88"/>
      <c r="E10" s="88"/>
      <c r="F10" s="88"/>
      <c r="G10" s="88"/>
      <c r="H10" s="88"/>
      <c r="I10" s="88"/>
      <c r="J10" s="32"/>
    </row>
    <row r="11" spans="1:10" x14ac:dyDescent="0.2">
      <c r="A11" s="31"/>
      <c r="B11" s="35"/>
      <c r="C11" s="88" t="s">
        <v>54</v>
      </c>
      <c r="D11" s="88"/>
      <c r="E11" s="88"/>
      <c r="F11" s="88"/>
      <c r="G11" s="88"/>
      <c r="H11" s="88"/>
      <c r="I11" s="88"/>
      <c r="J11" s="32"/>
    </row>
    <row r="12" spans="1:10" x14ac:dyDescent="0.2">
      <c r="A12" s="31"/>
      <c r="B12" s="35" t="s">
        <v>23</v>
      </c>
      <c r="C12" s="88" t="s">
        <v>39</v>
      </c>
      <c r="D12" s="88"/>
      <c r="E12" s="88"/>
      <c r="F12" s="88"/>
      <c r="G12" s="88"/>
      <c r="H12" s="88"/>
      <c r="I12" s="88"/>
      <c r="J12" s="32"/>
    </row>
    <row r="13" spans="1:10" x14ac:dyDescent="0.2">
      <c r="A13" s="31"/>
      <c r="B13" s="35" t="s">
        <v>24</v>
      </c>
      <c r="C13" s="105"/>
      <c r="D13" s="105"/>
      <c r="E13" s="105"/>
      <c r="F13" s="105"/>
      <c r="G13" s="105"/>
      <c r="H13" s="105"/>
      <c r="I13" s="105"/>
      <c r="J13" s="32"/>
    </row>
    <row r="14" spans="1:10" ht="15" customHeight="1" x14ac:dyDescent="0.2">
      <c r="A14" s="31"/>
      <c r="B14" s="34" t="str">
        <f>"- температура окружающего воздуха, °С:"</f>
        <v>- температура окружающего воздуха, °С:</v>
      </c>
      <c r="C14" s="36"/>
      <c r="D14" s="36"/>
      <c r="E14" s="37"/>
      <c r="F14" s="116"/>
      <c r="G14" s="116"/>
      <c r="H14" s="116"/>
      <c r="I14" s="116"/>
      <c r="J14" s="32"/>
    </row>
    <row r="15" spans="1:10" ht="15" customHeight="1" x14ac:dyDescent="0.2">
      <c r="A15" s="31"/>
      <c r="B15" s="34" t="str">
        <f>"- атмосферное давление, кПа:"</f>
        <v>- атмосферное давление, кПа:</v>
      </c>
      <c r="C15" s="36"/>
      <c r="D15" s="36"/>
      <c r="E15" s="37"/>
      <c r="F15" s="115"/>
      <c r="G15" s="115"/>
      <c r="H15" s="115"/>
      <c r="I15" s="115"/>
      <c r="J15" s="32"/>
    </row>
    <row r="16" spans="1:10" ht="15" customHeight="1" x14ac:dyDescent="0.2">
      <c r="A16" s="31"/>
      <c r="B16" s="34" t="str">
        <f>"- относительная влажность воздуха, %:"</f>
        <v>- относительная влажность воздуха, %:</v>
      </c>
      <c r="C16" s="36"/>
      <c r="D16" s="36"/>
      <c r="E16" s="37"/>
      <c r="F16" s="115"/>
      <c r="G16" s="115"/>
      <c r="H16" s="115"/>
      <c r="I16" s="115"/>
      <c r="J16" s="32"/>
    </row>
    <row r="17" spans="1:13" ht="8.25" customHeight="1" x14ac:dyDescent="0.2">
      <c r="A17" s="31"/>
      <c r="B17" s="35"/>
      <c r="C17" s="35"/>
      <c r="D17" s="35"/>
      <c r="E17" s="35"/>
      <c r="F17" s="35"/>
      <c r="G17" s="35"/>
      <c r="H17" s="35"/>
      <c r="I17" s="38"/>
      <c r="J17" s="32"/>
    </row>
    <row r="18" spans="1:13" x14ac:dyDescent="0.2">
      <c r="A18" s="31"/>
      <c r="B18" s="35" t="s">
        <v>25</v>
      </c>
      <c r="C18" s="35"/>
      <c r="D18" s="35"/>
      <c r="E18" s="35"/>
      <c r="F18" s="92" t="s">
        <v>27</v>
      </c>
      <c r="G18" s="92"/>
      <c r="H18" s="92"/>
      <c r="I18" s="92"/>
      <c r="J18" s="32"/>
    </row>
    <row r="19" spans="1:13" ht="10.5" customHeight="1" x14ac:dyDescent="0.2">
      <c r="A19" s="31"/>
      <c r="B19" s="35"/>
      <c r="C19" s="35"/>
      <c r="D19" s="35"/>
      <c r="E19" s="35"/>
      <c r="F19" s="96" t="s">
        <v>26</v>
      </c>
      <c r="G19" s="96"/>
      <c r="H19" s="96"/>
      <c r="I19" s="96"/>
      <c r="J19" s="32"/>
    </row>
    <row r="20" spans="1:13" ht="8.25" customHeight="1" x14ac:dyDescent="0.2">
      <c r="A20" s="31"/>
      <c r="B20" s="35"/>
      <c r="C20" s="35"/>
      <c r="D20" s="35"/>
      <c r="E20" s="35"/>
      <c r="F20" s="35"/>
      <c r="G20" s="35"/>
      <c r="H20" s="35"/>
      <c r="I20" s="38"/>
      <c r="J20" s="32"/>
    </row>
    <row r="21" spans="1:13" x14ac:dyDescent="0.2">
      <c r="A21" s="31"/>
      <c r="B21" s="35" t="s">
        <v>28</v>
      </c>
      <c r="C21" s="35"/>
      <c r="D21" s="35"/>
      <c r="E21" s="35"/>
      <c r="F21" s="92" t="s">
        <v>27</v>
      </c>
      <c r="G21" s="92"/>
      <c r="H21" s="92"/>
      <c r="I21" s="92"/>
      <c r="J21" s="32"/>
    </row>
    <row r="22" spans="1:13" ht="10.5" customHeight="1" x14ac:dyDescent="0.2">
      <c r="A22" s="31"/>
      <c r="B22" s="35"/>
      <c r="C22" s="35"/>
      <c r="D22" s="35"/>
      <c r="E22" s="35"/>
      <c r="F22" s="96" t="s">
        <v>26</v>
      </c>
      <c r="G22" s="96"/>
      <c r="H22" s="96"/>
      <c r="I22" s="96"/>
      <c r="J22" s="32"/>
    </row>
    <row r="23" spans="1:13" ht="8.25" customHeight="1" x14ac:dyDescent="0.2">
      <c r="A23" s="31"/>
      <c r="B23" s="35"/>
      <c r="C23" s="35"/>
      <c r="D23" s="35"/>
      <c r="E23" s="35"/>
      <c r="F23" s="35"/>
      <c r="G23" s="35"/>
      <c r="H23" s="35"/>
      <c r="I23" s="38"/>
      <c r="J23" s="32"/>
    </row>
    <row r="24" spans="1:13" x14ac:dyDescent="0.2">
      <c r="A24" s="31"/>
      <c r="B24" s="35" t="s">
        <v>29</v>
      </c>
      <c r="C24" s="35"/>
      <c r="D24" s="35"/>
      <c r="E24" s="35"/>
      <c r="F24" s="35"/>
      <c r="G24" s="35"/>
      <c r="H24" s="35"/>
      <c r="I24" s="35"/>
      <c r="J24" s="32"/>
    </row>
    <row r="25" spans="1:13" ht="8.25" customHeight="1" x14ac:dyDescent="0.2">
      <c r="A25" s="31"/>
      <c r="B25" s="35"/>
      <c r="C25" s="35"/>
      <c r="D25" s="35"/>
      <c r="E25" s="35"/>
      <c r="F25" s="39"/>
      <c r="G25" s="39"/>
      <c r="H25" s="39"/>
      <c r="I25" s="39"/>
      <c r="J25" s="32"/>
    </row>
    <row r="26" spans="1:13" ht="30" customHeight="1" thickBot="1" x14ac:dyDescent="0.25">
      <c r="A26" s="31"/>
      <c r="B26" s="40" t="s">
        <v>31</v>
      </c>
      <c r="C26" s="41"/>
      <c r="D26" s="41"/>
      <c r="E26" s="41" t="s">
        <v>41</v>
      </c>
      <c r="F26" s="41"/>
      <c r="G26" s="41" t="s">
        <v>12</v>
      </c>
      <c r="H26" s="41"/>
      <c r="I26" s="41" t="s">
        <v>3</v>
      </c>
      <c r="J26" s="32"/>
    </row>
    <row r="27" spans="1:13" ht="5.0999999999999996" customHeight="1" x14ac:dyDescent="0.2">
      <c r="A27" s="31"/>
      <c r="B27" s="98" t="s">
        <v>40</v>
      </c>
      <c r="C27" s="98"/>
      <c r="D27" s="98"/>
      <c r="E27" s="99" t="s">
        <v>75</v>
      </c>
      <c r="F27" s="124" t="e">
        <f>VLOOKUP('ДАННЫЕ С ИНТЕГРАТОРА'!A1,Лист1!B18:C35,2,FALSE)</f>
        <v>#N/A</v>
      </c>
      <c r="G27" s="124"/>
      <c r="H27" s="124"/>
      <c r="I27" s="42"/>
      <c r="J27" s="32"/>
    </row>
    <row r="28" spans="1:13" ht="15" customHeight="1" x14ac:dyDescent="0.2">
      <c r="A28" s="31"/>
      <c r="B28" s="87"/>
      <c r="C28" s="87"/>
      <c r="D28" s="87"/>
      <c r="E28" s="88"/>
      <c r="F28" s="122"/>
      <c r="G28" s="122"/>
      <c r="H28" s="122"/>
      <c r="I28" s="42" t="e">
        <f>IF(F27=VLOOKUP('ДАННЫЕ С ИНТЕГРАТОРА'!A1,Лист1!B18:C35,2,FALSE),"ПРИГОДЕН","НЕПРИГОДЕН")</f>
        <v>#N/A</v>
      </c>
      <c r="J28" s="32"/>
      <c r="L28" s="4"/>
      <c r="M28" s="4"/>
    </row>
    <row r="29" spans="1:13" ht="5.0999999999999996" customHeight="1" x14ac:dyDescent="0.2">
      <c r="A29" s="31"/>
      <c r="B29" s="90"/>
      <c r="C29" s="90"/>
      <c r="D29" s="90"/>
      <c r="E29" s="92"/>
      <c r="F29" s="123"/>
      <c r="G29" s="123"/>
      <c r="H29" s="123"/>
      <c r="I29" s="43"/>
      <c r="J29" s="32"/>
      <c r="L29" s="4"/>
      <c r="M29" s="4"/>
    </row>
    <row r="30" spans="1:13" ht="5.0999999999999996" customHeight="1" x14ac:dyDescent="0.2">
      <c r="A30" s="31"/>
      <c r="B30" s="89" t="s">
        <v>32</v>
      </c>
      <c r="C30" s="89"/>
      <c r="D30" s="89"/>
      <c r="E30" s="121" t="e">
        <f>DEC2HEX(CLEAN('ДАННЫЕ С ИНТЕГРАТОРА'!B12))</f>
        <v>#VALUE!</v>
      </c>
      <c r="F30" s="121" t="e">
        <f>DEC2HEX(CLEAN('ДАННЫЕ С ИНТЕГРАТОРА'!D12))</f>
        <v>#VALUE!</v>
      </c>
      <c r="G30" s="121"/>
      <c r="H30" s="121"/>
      <c r="I30" s="44"/>
      <c r="J30" s="32"/>
      <c r="L30" s="4"/>
      <c r="M30" s="4"/>
    </row>
    <row r="31" spans="1:13" x14ac:dyDescent="0.2">
      <c r="A31" s="31"/>
      <c r="B31" s="87"/>
      <c r="C31" s="87"/>
      <c r="D31" s="87"/>
      <c r="E31" s="122"/>
      <c r="F31" s="122"/>
      <c r="G31" s="122"/>
      <c r="H31" s="122"/>
      <c r="I31" s="45" t="e">
        <f>IF(E30=F30,"ПРИГОДЕН","НЕПРИГОДЕН")</f>
        <v>#VALUE!</v>
      </c>
      <c r="J31" s="32"/>
      <c r="L31" s="4"/>
      <c r="M31" s="4"/>
    </row>
    <row r="32" spans="1:13" ht="5.0999999999999996" customHeight="1" x14ac:dyDescent="0.2">
      <c r="A32" s="31"/>
      <c r="B32" s="90"/>
      <c r="C32" s="90"/>
      <c r="D32" s="90"/>
      <c r="E32" s="123"/>
      <c r="F32" s="123"/>
      <c r="G32" s="123"/>
      <c r="H32" s="123"/>
      <c r="I32" s="46"/>
      <c r="J32" s="32"/>
      <c r="L32" s="4"/>
      <c r="M32" s="4"/>
    </row>
    <row r="33" spans="1:13" ht="5.0999999999999996" customHeight="1" x14ac:dyDescent="0.2">
      <c r="A33" s="31"/>
      <c r="B33" s="89" t="s">
        <v>58</v>
      </c>
      <c r="C33" s="89"/>
      <c r="D33" s="89"/>
      <c r="E33" s="91" t="e">
        <f>DEC2HEX(CLEAN('ДАННЫЕ С ИНТЕГРАТОРА'!B13))</f>
        <v>#VALUE!</v>
      </c>
      <c r="F33" s="91" t="e">
        <f>DEC2HEX(CLEAN('ДАННЫЕ С ИНТЕГРАТОРА'!D13))</f>
        <v>#VALUE!</v>
      </c>
      <c r="G33" s="91"/>
      <c r="H33" s="91"/>
      <c r="I33" s="47"/>
      <c r="J33" s="32"/>
      <c r="L33" s="4"/>
      <c r="M33" s="4"/>
    </row>
    <row r="34" spans="1:13" ht="15" customHeight="1" x14ac:dyDescent="0.2">
      <c r="A34" s="31"/>
      <c r="B34" s="87"/>
      <c r="C34" s="87"/>
      <c r="D34" s="87"/>
      <c r="E34" s="88"/>
      <c r="F34" s="88"/>
      <c r="G34" s="88"/>
      <c r="H34" s="88"/>
      <c r="I34" s="42" t="e">
        <f>IF(E33=F33,"ПРИГОДЕН","НЕПРИГОДЕН")</f>
        <v>#VALUE!</v>
      </c>
      <c r="J34" s="32"/>
      <c r="L34" s="5"/>
      <c r="M34" s="5"/>
    </row>
    <row r="35" spans="1:13" ht="5.0999999999999996" customHeight="1" x14ac:dyDescent="0.2">
      <c r="A35" s="31"/>
      <c r="B35" s="90"/>
      <c r="C35" s="90"/>
      <c r="D35" s="90"/>
      <c r="E35" s="92"/>
      <c r="F35" s="92"/>
      <c r="G35" s="92"/>
      <c r="H35" s="92"/>
      <c r="I35" s="43"/>
      <c r="J35" s="32"/>
    </row>
    <row r="36" spans="1:13" ht="15" customHeight="1" x14ac:dyDescent="0.2">
      <c r="A36" s="31"/>
      <c r="B36" s="97" t="s">
        <v>59</v>
      </c>
      <c r="C36" s="97"/>
      <c r="D36" s="97"/>
      <c r="E36" s="97"/>
      <c r="F36" s="97"/>
      <c r="G36" s="97"/>
      <c r="H36" s="97"/>
      <c r="I36" s="97"/>
      <c r="J36" s="32"/>
    </row>
    <row r="37" spans="1:13" ht="8.25" customHeight="1" x14ac:dyDescent="0.2">
      <c r="A37" s="31"/>
      <c r="B37" s="35"/>
      <c r="C37" s="35"/>
      <c r="D37" s="35"/>
      <c r="E37" s="35"/>
      <c r="F37" s="35"/>
      <c r="G37" s="35"/>
      <c r="H37" s="35"/>
      <c r="I37" s="38"/>
      <c r="J37" s="32"/>
    </row>
    <row r="38" spans="1:13" x14ac:dyDescent="0.2">
      <c r="A38" s="31"/>
      <c r="B38" s="35" t="s">
        <v>33</v>
      </c>
      <c r="C38" s="35"/>
      <c r="D38" s="35"/>
      <c r="E38" s="35"/>
      <c r="F38" s="35"/>
      <c r="G38" s="35"/>
      <c r="H38" s="35"/>
      <c r="I38" s="38"/>
      <c r="J38" s="32"/>
    </row>
    <row r="39" spans="1:13" ht="8.25" customHeight="1" x14ac:dyDescent="0.2">
      <c r="A39" s="31"/>
      <c r="B39" s="35"/>
      <c r="C39" s="35"/>
      <c r="D39" s="35"/>
      <c r="E39" s="35"/>
      <c r="F39" s="35"/>
      <c r="G39" s="35"/>
      <c r="H39" s="35"/>
      <c r="I39" s="38"/>
      <c r="J39" s="32"/>
    </row>
    <row r="40" spans="1:13" ht="30" customHeight="1" thickBot="1" x14ac:dyDescent="0.25">
      <c r="A40" s="31"/>
      <c r="B40" s="40" t="s">
        <v>4</v>
      </c>
      <c r="C40" s="41" t="s">
        <v>0</v>
      </c>
      <c r="D40" s="41" t="s">
        <v>1</v>
      </c>
      <c r="E40" s="41" t="s">
        <v>2</v>
      </c>
      <c r="F40" s="41"/>
      <c r="G40" s="41" t="s">
        <v>12</v>
      </c>
      <c r="H40" s="41"/>
      <c r="I40" s="41" t="s">
        <v>3</v>
      </c>
      <c r="J40" s="32"/>
    </row>
    <row r="41" spans="1:13" ht="5.0999999999999996" customHeight="1" thickBot="1" x14ac:dyDescent="0.25">
      <c r="A41" s="31"/>
      <c r="B41" s="125" t="s">
        <v>5</v>
      </c>
      <c r="C41" s="128" t="e">
        <f>ROUND(CLEAN('ДАННЫЕ С ИНТЕГРАТОРА'!B3),3)</f>
        <v>#VALUE!</v>
      </c>
      <c r="D41" s="128" t="e">
        <f>0.998*C41</f>
        <v>#VALUE!</v>
      </c>
      <c r="E41" s="128" t="e">
        <f>1.002*C41</f>
        <v>#VALUE!</v>
      </c>
      <c r="F41" s="48"/>
      <c r="G41" s="48"/>
      <c r="H41" s="48"/>
      <c r="I41" s="48"/>
      <c r="J41" s="32"/>
    </row>
    <row r="42" spans="1:13" ht="15" customHeight="1" thickBot="1" x14ac:dyDescent="0.25">
      <c r="A42" s="31"/>
      <c r="B42" s="126"/>
      <c r="C42" s="113"/>
      <c r="D42" s="113"/>
      <c r="E42" s="113"/>
      <c r="F42" s="49"/>
      <c r="G42" s="50" t="e">
        <f>ROUND(CLEAN('ДАННЫЕ С ИНТЕГРАТОРА'!D3),3)</f>
        <v>#VALUE!</v>
      </c>
      <c r="H42" s="51"/>
      <c r="I42" s="42" t="e">
        <f>IF(AND(G42&gt;=D41,G42&lt;=E41),"ПРИГОДЕН","НЕПРИГОДЕН")</f>
        <v>#VALUE!</v>
      </c>
      <c r="J42" s="32"/>
    </row>
    <row r="43" spans="1:13" ht="5.0999999999999996" customHeight="1" x14ac:dyDescent="0.2">
      <c r="A43" s="31"/>
      <c r="B43" s="127"/>
      <c r="C43" s="114"/>
      <c r="D43" s="114"/>
      <c r="E43" s="114"/>
      <c r="F43" s="52"/>
      <c r="G43" s="52"/>
      <c r="H43" s="52"/>
      <c r="I43" s="43"/>
      <c r="J43" s="32"/>
    </row>
    <row r="44" spans="1:13" ht="5.0999999999999996" customHeight="1" thickBot="1" x14ac:dyDescent="0.25">
      <c r="A44" s="31"/>
      <c r="B44" s="109" t="s">
        <v>13</v>
      </c>
      <c r="C44" s="102" t="e">
        <f>ROUND(CLEAN('ДАННЫЕ С ИНТЕГРАТОРА'!B4),4)</f>
        <v>#VALUE!</v>
      </c>
      <c r="D44" s="102" t="e">
        <f>C44*0.9</f>
        <v>#VALUE!</v>
      </c>
      <c r="E44" s="102" t="e">
        <f>C44*1.1</f>
        <v>#VALUE!</v>
      </c>
      <c r="F44" s="53"/>
      <c r="G44" s="53"/>
      <c r="H44" s="53"/>
      <c r="I44" s="47"/>
      <c r="J44" s="32"/>
    </row>
    <row r="45" spans="1:13" ht="15" customHeight="1" thickBot="1" x14ac:dyDescent="0.25">
      <c r="A45" s="31"/>
      <c r="B45" s="110"/>
      <c r="C45" s="103"/>
      <c r="D45" s="103"/>
      <c r="E45" s="103"/>
      <c r="F45" s="54"/>
      <c r="G45" s="55" t="e">
        <f>ROUND(CLEAN('ДАННЫЕ С ИНТЕГРАТОРА'!D4),4)</f>
        <v>#VALUE!</v>
      </c>
      <c r="H45" s="54"/>
      <c r="I45" s="42" t="e">
        <f>IF(AND(G45&gt;=D44,G45&lt;=E44),"ПРИГОДЕН","НЕПРИГОДЕН")</f>
        <v>#VALUE!</v>
      </c>
      <c r="J45" s="32"/>
    </row>
    <row r="46" spans="1:13" ht="5.0999999999999996" customHeight="1" x14ac:dyDescent="0.2">
      <c r="A46" s="31"/>
      <c r="B46" s="111"/>
      <c r="C46" s="104"/>
      <c r="D46" s="104"/>
      <c r="E46" s="104"/>
      <c r="F46" s="56"/>
      <c r="G46" s="56"/>
      <c r="H46" s="56"/>
      <c r="I46" s="43"/>
      <c r="J46" s="32"/>
    </row>
    <row r="47" spans="1:13" ht="5.0999999999999996" customHeight="1" thickBot="1" x14ac:dyDescent="0.25">
      <c r="A47" s="31"/>
      <c r="B47" s="109" t="s">
        <v>6</v>
      </c>
      <c r="C47" s="102" t="e">
        <f>ROUND(CLEAN('ДАННЫЕ С ИНТЕГРАТОРА'!B5),4)</f>
        <v>#VALUE!</v>
      </c>
      <c r="D47" s="102" t="e">
        <f>C47*0.9</f>
        <v>#VALUE!</v>
      </c>
      <c r="E47" s="102" t="e">
        <f>C47*1.1</f>
        <v>#VALUE!</v>
      </c>
      <c r="F47" s="54"/>
      <c r="G47" s="54"/>
      <c r="H47" s="54"/>
      <c r="I47" s="42"/>
      <c r="J47" s="32"/>
    </row>
    <row r="48" spans="1:13" ht="15" customHeight="1" thickBot="1" x14ac:dyDescent="0.25">
      <c r="A48" s="31"/>
      <c r="B48" s="110"/>
      <c r="C48" s="103"/>
      <c r="D48" s="103"/>
      <c r="E48" s="103"/>
      <c r="F48" s="54"/>
      <c r="G48" s="55" t="e">
        <f>ROUND(CLEAN('ДАННЫЕ С ИНТЕГРАТОРА'!D5),4)</f>
        <v>#VALUE!</v>
      </c>
      <c r="H48" s="54"/>
      <c r="I48" s="42" t="e">
        <f>IF(AND(G48&gt;=D47,G48&lt;=E47),"ПРИГОДЕН","НЕПРИГОДЕН")</f>
        <v>#VALUE!</v>
      </c>
      <c r="J48" s="32"/>
    </row>
    <row r="49" spans="1:10" ht="5.0999999999999996" customHeight="1" x14ac:dyDescent="0.2">
      <c r="A49" s="31"/>
      <c r="B49" s="111"/>
      <c r="C49" s="104"/>
      <c r="D49" s="104"/>
      <c r="E49" s="104"/>
      <c r="F49" s="56"/>
      <c r="G49" s="56"/>
      <c r="H49" s="56"/>
      <c r="I49" s="43"/>
      <c r="J49" s="32"/>
    </row>
    <row r="50" spans="1:10" ht="5.0999999999999996" customHeight="1" thickBot="1" x14ac:dyDescent="0.25">
      <c r="A50" s="31"/>
      <c r="B50" s="89" t="s">
        <v>16</v>
      </c>
      <c r="C50" s="106">
        <f>ROUND(F14+20,1)</f>
        <v>20</v>
      </c>
      <c r="D50" s="106">
        <f>C50-25</f>
        <v>-5</v>
      </c>
      <c r="E50" s="106">
        <f>C50+25</f>
        <v>45</v>
      </c>
      <c r="F50" s="57"/>
      <c r="G50" s="57"/>
      <c r="H50" s="57"/>
      <c r="I50" s="47"/>
      <c r="J50" s="32"/>
    </row>
    <row r="51" spans="1:10" ht="15" customHeight="1" thickBot="1" x14ac:dyDescent="0.25">
      <c r="A51" s="31"/>
      <c r="B51" s="87"/>
      <c r="C51" s="107"/>
      <c r="D51" s="107"/>
      <c r="E51" s="107"/>
      <c r="F51" s="54"/>
      <c r="G51" s="58" t="e">
        <f>ROUND(CLEAN('ДАННЫЕ С ИНТЕГРАТОРА'!D8),1)</f>
        <v>#VALUE!</v>
      </c>
      <c r="H51" s="54"/>
      <c r="I51" s="42" t="e">
        <f>IF(AND(G51&gt;=D50,G51&lt;=E50),"ПРИГОДЕН","НЕПРИГОДЕН")</f>
        <v>#VALUE!</v>
      </c>
      <c r="J51" s="32"/>
    </row>
    <row r="52" spans="1:10" ht="5.0999999999999996" customHeight="1" x14ac:dyDescent="0.2">
      <c r="A52" s="31"/>
      <c r="B52" s="90"/>
      <c r="C52" s="108"/>
      <c r="D52" s="108"/>
      <c r="E52" s="108"/>
      <c r="F52" s="56"/>
      <c r="G52" s="56"/>
      <c r="H52" s="56"/>
      <c r="I52" s="43"/>
      <c r="J52" s="32"/>
    </row>
    <row r="53" spans="1:10" ht="5.0999999999999996" customHeight="1" thickBot="1" x14ac:dyDescent="0.25">
      <c r="A53" s="31"/>
      <c r="B53" s="109" t="s">
        <v>7</v>
      </c>
      <c r="C53" s="102" t="e">
        <f>ROUND(CLEAN('ДАННЫЕ С ИНТЕГРАТОРА'!B6),4)</f>
        <v>#VALUE!</v>
      </c>
      <c r="D53" s="102" t="e">
        <f>C53*0.75</f>
        <v>#VALUE!</v>
      </c>
      <c r="E53" s="102" t="e">
        <f>C53*1.25</f>
        <v>#VALUE!</v>
      </c>
      <c r="F53" s="57"/>
      <c r="G53" s="57"/>
      <c r="H53" s="57"/>
      <c r="I53" s="47"/>
      <c r="J53" s="32"/>
    </row>
    <row r="54" spans="1:10" ht="15" customHeight="1" thickBot="1" x14ac:dyDescent="0.25">
      <c r="A54" s="31"/>
      <c r="B54" s="110"/>
      <c r="C54" s="103"/>
      <c r="D54" s="103"/>
      <c r="E54" s="103"/>
      <c r="F54" s="42"/>
      <c r="G54" s="59" t="e">
        <f>ROUND(CLEAN('ДАННЫЕ С ИНТЕГРАТОРА'!D6),4)</f>
        <v>#VALUE!</v>
      </c>
      <c r="H54" s="42"/>
      <c r="I54" s="42" t="e">
        <f>IF(AND(G54&gt;=D53,G54&lt;=E53),"ПРИГОДЕН","НЕПРИГОДЕН")</f>
        <v>#VALUE!</v>
      </c>
      <c r="J54" s="32"/>
    </row>
    <row r="55" spans="1:10" ht="5.0999999999999996" customHeight="1" x14ac:dyDescent="0.2">
      <c r="A55" s="31"/>
      <c r="B55" s="111"/>
      <c r="C55" s="104"/>
      <c r="D55" s="104"/>
      <c r="E55" s="104"/>
      <c r="F55" s="43"/>
      <c r="G55" s="43"/>
      <c r="H55" s="43"/>
      <c r="I55" s="43"/>
      <c r="J55" s="32"/>
    </row>
    <row r="56" spans="1:10" ht="5.0999999999999996" customHeight="1" thickBot="1" x14ac:dyDescent="0.25">
      <c r="A56" s="31"/>
      <c r="B56" s="129" t="s">
        <v>17</v>
      </c>
      <c r="C56" s="112"/>
      <c r="D56" s="106">
        <v>10</v>
      </c>
      <c r="E56" s="106">
        <v>30</v>
      </c>
      <c r="F56" s="47"/>
      <c r="G56" s="47"/>
      <c r="H56" s="47"/>
      <c r="I56" s="47"/>
      <c r="J56" s="32"/>
    </row>
    <row r="57" spans="1:10" ht="15" customHeight="1" thickBot="1" x14ac:dyDescent="0.25">
      <c r="A57" s="31"/>
      <c r="B57" s="130"/>
      <c r="C57" s="113"/>
      <c r="D57" s="107"/>
      <c r="E57" s="107"/>
      <c r="F57" s="60"/>
      <c r="G57" s="61" t="e">
        <f>ROUND(CLEAN('ДАННЫЕ С ИНТЕГРАТОРА'!B7),1)</f>
        <v>#VALUE!</v>
      </c>
      <c r="H57" s="60"/>
      <c r="I57" s="42" t="e">
        <f>IF(AND(G57&gt;=D56,G57&lt;=E56),"ПРИГОДЕН","НЕПРИГОДЕН")</f>
        <v>#VALUE!</v>
      </c>
      <c r="J57" s="32"/>
    </row>
    <row r="58" spans="1:10" ht="5.0999999999999996" customHeight="1" x14ac:dyDescent="0.2">
      <c r="A58" s="31"/>
      <c r="B58" s="131"/>
      <c r="C58" s="114"/>
      <c r="D58" s="108"/>
      <c r="E58" s="108"/>
      <c r="F58" s="43"/>
      <c r="G58" s="43"/>
      <c r="H58" s="43"/>
      <c r="I58" s="43"/>
      <c r="J58" s="32"/>
    </row>
    <row r="59" spans="1:10" ht="5.0999999999999996" customHeight="1" thickBot="1" x14ac:dyDescent="0.25">
      <c r="A59" s="31"/>
      <c r="B59" s="89" t="s">
        <v>8</v>
      </c>
      <c r="C59" s="102" t="e">
        <f>ROUND(CLEAN('ДАННЫЕ С ИНТЕГРАТОРА'!B31),4)</f>
        <v>#VALUE!</v>
      </c>
      <c r="D59" s="102" t="e">
        <f>C59-0.2</f>
        <v>#VALUE!</v>
      </c>
      <c r="E59" s="102" t="e">
        <f>C59+0.2</f>
        <v>#VALUE!</v>
      </c>
      <c r="F59" s="47"/>
      <c r="G59" s="47"/>
      <c r="H59" s="47"/>
      <c r="I59" s="47"/>
      <c r="J59" s="32"/>
    </row>
    <row r="60" spans="1:10" ht="15" customHeight="1" thickBot="1" x14ac:dyDescent="0.25">
      <c r="A60" s="31"/>
      <c r="B60" s="87"/>
      <c r="C60" s="103"/>
      <c r="D60" s="103"/>
      <c r="E60" s="103"/>
      <c r="F60" s="42"/>
      <c r="G60" s="59" t="e">
        <f>ROUND(CLEAN('ДАННЫЕ С ИНТЕГРАТОРА'!D9),4)</f>
        <v>#VALUE!</v>
      </c>
      <c r="H60" s="42"/>
      <c r="I60" s="42" t="e">
        <f>IF(AND(G60&gt;=D59,G60&lt;=E59),"ПРИГОДЕН","НЕПРИГОДЕН")</f>
        <v>#VALUE!</v>
      </c>
      <c r="J60" s="32"/>
    </row>
    <row r="61" spans="1:10" ht="5.0999999999999996" customHeight="1" x14ac:dyDescent="0.2">
      <c r="A61" s="31"/>
      <c r="B61" s="90"/>
      <c r="C61" s="104"/>
      <c r="D61" s="104"/>
      <c r="E61" s="104"/>
      <c r="F61" s="43"/>
      <c r="G61" s="43"/>
      <c r="H61" s="43"/>
      <c r="I61" s="43"/>
      <c r="J61" s="32"/>
    </row>
    <row r="62" spans="1:10" ht="5.0999999999999996" customHeight="1" thickBot="1" x14ac:dyDescent="0.25">
      <c r="A62" s="31"/>
      <c r="B62" s="89" t="s">
        <v>101</v>
      </c>
      <c r="C62" s="91" t="e">
        <f>ROUND(CLEAN('ДАННЫЕ С ИНТЕГРАТОРА'!B10),4)</f>
        <v>#VALUE!</v>
      </c>
      <c r="D62" s="91" t="e">
        <f>ROUND(C62*0.9999,4)</f>
        <v>#VALUE!</v>
      </c>
      <c r="E62" s="91" t="e">
        <f>ROUND(C62*1.0001,4)</f>
        <v>#VALUE!</v>
      </c>
      <c r="F62" s="47"/>
      <c r="G62" s="47"/>
      <c r="H62" s="47"/>
      <c r="I62" s="47"/>
      <c r="J62" s="32"/>
    </row>
    <row r="63" spans="1:10" ht="15" customHeight="1" thickBot="1" x14ac:dyDescent="0.25">
      <c r="A63" s="31"/>
      <c r="B63" s="87"/>
      <c r="C63" s="88"/>
      <c r="D63" s="88"/>
      <c r="E63" s="88"/>
      <c r="F63" s="42"/>
      <c r="G63" s="59" t="e">
        <f>ROUND(CLEAN('ДАННЫЕ С ИНТЕГРАТОРА'!D10),4)</f>
        <v>#VALUE!</v>
      </c>
      <c r="H63" s="42"/>
      <c r="I63" s="42" t="e">
        <f>IF(AND(G63&gt;=D62,G63&lt;=E62),"ПРИГОДЕН","НЕПРИГОДЕН")</f>
        <v>#VALUE!</v>
      </c>
      <c r="J63" s="32"/>
    </row>
    <row r="64" spans="1:10" s="3" customFormat="1" ht="5.0999999999999996" customHeight="1" x14ac:dyDescent="0.2">
      <c r="A64" s="62"/>
      <c r="B64" s="90"/>
      <c r="C64" s="92"/>
      <c r="D64" s="92"/>
      <c r="E64" s="92"/>
      <c r="F64" s="43"/>
      <c r="G64" s="43"/>
      <c r="H64" s="43"/>
      <c r="I64" s="43"/>
      <c r="J64" s="63"/>
    </row>
    <row r="65" spans="1:10" s="3" customFormat="1" ht="8.25" customHeight="1" x14ac:dyDescent="0.2">
      <c r="A65" s="62"/>
      <c r="B65" s="64"/>
      <c r="C65" s="47"/>
      <c r="D65" s="47"/>
      <c r="E65" s="47"/>
      <c r="F65" s="47"/>
      <c r="G65" s="47"/>
      <c r="H65" s="47"/>
      <c r="I65" s="47"/>
      <c r="J65" s="63"/>
    </row>
    <row r="66" spans="1:10" s="3" customFormat="1" ht="15" x14ac:dyDescent="0.2">
      <c r="A66" s="62"/>
      <c r="B66" s="65" t="s">
        <v>46</v>
      </c>
      <c r="C66" s="42"/>
      <c r="D66" s="42"/>
      <c r="E66" s="42"/>
      <c r="F66" s="42"/>
      <c r="G66" s="42"/>
      <c r="H66" s="42"/>
      <c r="I66" s="42"/>
      <c r="J66" s="63"/>
    </row>
    <row r="67" spans="1:10" s="3" customFormat="1" ht="8.25" customHeight="1" x14ac:dyDescent="0.2">
      <c r="A67" s="62"/>
      <c r="B67" s="65"/>
      <c r="C67" s="42"/>
      <c r="D67" s="42"/>
      <c r="E67" s="42"/>
      <c r="F67" s="42"/>
      <c r="G67" s="42"/>
      <c r="H67" s="42"/>
      <c r="I67" s="42"/>
      <c r="J67" s="63"/>
    </row>
    <row r="68" spans="1:10" ht="24.95" customHeight="1" thickBot="1" x14ac:dyDescent="0.25">
      <c r="A68" s="31"/>
      <c r="B68" s="40" t="s">
        <v>14</v>
      </c>
      <c r="C68" s="41"/>
      <c r="D68" s="41"/>
      <c r="E68" s="41"/>
      <c r="F68" s="41"/>
      <c r="G68" s="41"/>
      <c r="H68" s="41"/>
      <c r="I68" s="41" t="s">
        <v>3</v>
      </c>
      <c r="J68" s="32"/>
    </row>
    <row r="69" spans="1:10" s="3" customFormat="1" ht="5.0999999999999996" customHeight="1" x14ac:dyDescent="0.2">
      <c r="A69" s="62"/>
      <c r="B69" s="98" t="s">
        <v>9</v>
      </c>
      <c r="C69" s="98"/>
      <c r="D69" s="98"/>
      <c r="E69" s="99"/>
      <c r="F69" s="99"/>
      <c r="G69" s="99"/>
      <c r="H69" s="99"/>
      <c r="I69" s="42"/>
      <c r="J69" s="63"/>
    </row>
    <row r="70" spans="1:10" s="3" customFormat="1" ht="15" customHeight="1" x14ac:dyDescent="0.2">
      <c r="A70" s="62"/>
      <c r="B70" s="87"/>
      <c r="C70" s="87"/>
      <c r="D70" s="87"/>
      <c r="E70" s="88"/>
      <c r="F70" s="88"/>
      <c r="G70" s="88"/>
      <c r="H70" s="88"/>
      <c r="I70" s="42" t="str">
        <f>IF('ДАННЫЕ С ИНТЕГРАТОРА'!F2=FALSE,"ПРИГОДЕН","НЕПРИГОДЕН")</f>
        <v>НЕПРИГОДЕН</v>
      </c>
      <c r="J70" s="63"/>
    </row>
    <row r="71" spans="1:10" s="3" customFormat="1" ht="5.0999999999999996" customHeight="1" x14ac:dyDescent="0.2">
      <c r="A71" s="62"/>
      <c r="B71" s="90"/>
      <c r="C71" s="90"/>
      <c r="D71" s="90"/>
      <c r="E71" s="92"/>
      <c r="F71" s="92"/>
      <c r="G71" s="92"/>
      <c r="H71" s="92"/>
      <c r="I71" s="43"/>
      <c r="J71" s="63"/>
    </row>
    <row r="72" spans="1:10" s="3" customFormat="1" ht="5.0999999999999996" customHeight="1" x14ac:dyDescent="0.2">
      <c r="A72" s="62"/>
      <c r="B72" s="89" t="s">
        <v>94</v>
      </c>
      <c r="C72" s="89"/>
      <c r="D72" s="89"/>
      <c r="E72" s="91"/>
      <c r="F72" s="91"/>
      <c r="G72" s="91"/>
      <c r="H72" s="91"/>
      <c r="I72" s="42"/>
      <c r="J72" s="63"/>
    </row>
    <row r="73" spans="1:10" s="3" customFormat="1" ht="15" customHeight="1" x14ac:dyDescent="0.2">
      <c r="A73" s="62"/>
      <c r="B73" s="87"/>
      <c r="C73" s="87"/>
      <c r="D73" s="87"/>
      <c r="E73" s="88"/>
      <c r="F73" s="88"/>
      <c r="G73" s="88"/>
      <c r="H73" s="88"/>
      <c r="I73" s="42" t="str">
        <f>IF('ДАННЫЕ С ИНТЕГРАТОРА'!F3=FALSE,"ПРИГОДЕН","НЕПРИГОДЕН")</f>
        <v>НЕПРИГОДЕН</v>
      </c>
      <c r="J73" s="63"/>
    </row>
    <row r="74" spans="1:10" s="3" customFormat="1" ht="5.0999999999999996" customHeight="1" x14ac:dyDescent="0.2">
      <c r="A74" s="62"/>
      <c r="B74" s="90"/>
      <c r="C74" s="90"/>
      <c r="D74" s="90"/>
      <c r="E74" s="92"/>
      <c r="F74" s="92"/>
      <c r="G74" s="92"/>
      <c r="H74" s="92"/>
      <c r="I74" s="43"/>
      <c r="J74" s="63"/>
    </row>
    <row r="75" spans="1:10" s="3" customFormat="1" ht="5.0999999999999996" customHeight="1" x14ac:dyDescent="0.2">
      <c r="A75" s="62"/>
      <c r="B75" s="89" t="s">
        <v>10</v>
      </c>
      <c r="C75" s="89"/>
      <c r="D75" s="89"/>
      <c r="E75" s="91"/>
      <c r="F75" s="91"/>
      <c r="G75" s="91"/>
      <c r="H75" s="91"/>
      <c r="I75" s="47"/>
      <c r="J75" s="63"/>
    </row>
    <row r="76" spans="1:10" s="3" customFormat="1" ht="15" customHeight="1" x14ac:dyDescent="0.2">
      <c r="A76" s="62"/>
      <c r="B76" s="87"/>
      <c r="C76" s="87"/>
      <c r="D76" s="87"/>
      <c r="E76" s="88"/>
      <c r="F76" s="88"/>
      <c r="G76" s="88"/>
      <c r="H76" s="88"/>
      <c r="I76" s="42" t="str">
        <f>IF('ДАННЫЕ С ИНТЕГРАТОРА'!F4=FALSE,"ПРИГОДЕН","НЕПРИГОДЕН")</f>
        <v>НЕПРИГОДЕН</v>
      </c>
      <c r="J76" s="63"/>
    </row>
    <row r="77" spans="1:10" s="3" customFormat="1" ht="5.0999999999999996" customHeight="1" x14ac:dyDescent="0.2">
      <c r="A77" s="62"/>
      <c r="B77" s="90"/>
      <c r="C77" s="90"/>
      <c r="D77" s="90"/>
      <c r="E77" s="92"/>
      <c r="F77" s="92"/>
      <c r="G77" s="92"/>
      <c r="H77" s="92"/>
      <c r="I77" s="43"/>
      <c r="J77" s="63"/>
    </row>
    <row r="78" spans="1:10" s="3" customFormat="1" ht="5.0999999999999996" customHeight="1" x14ac:dyDescent="0.2">
      <c r="A78" s="62"/>
      <c r="B78" s="89" t="s">
        <v>11</v>
      </c>
      <c r="C78" s="89"/>
      <c r="D78" s="89"/>
      <c r="E78" s="91"/>
      <c r="F78" s="91"/>
      <c r="G78" s="91"/>
      <c r="H78" s="91"/>
      <c r="I78" s="47"/>
      <c r="J78" s="63"/>
    </row>
    <row r="79" spans="1:10" s="3" customFormat="1" ht="15" customHeight="1" x14ac:dyDescent="0.2">
      <c r="A79" s="62"/>
      <c r="B79" s="87"/>
      <c r="C79" s="87"/>
      <c r="D79" s="87"/>
      <c r="E79" s="88"/>
      <c r="F79" s="88"/>
      <c r="G79" s="88"/>
      <c r="H79" s="88"/>
      <c r="I79" s="42" t="str">
        <f>IF('ДАННЫЕ С ИНТЕГРАТОРА'!F5=FALSE,"ПРИГОДЕН","НЕПРИГОДЕН")</f>
        <v>НЕПРИГОДЕН</v>
      </c>
      <c r="J79" s="63"/>
    </row>
    <row r="80" spans="1:10" s="3" customFormat="1" ht="5.0999999999999996" customHeight="1" x14ac:dyDescent="0.2">
      <c r="A80" s="62"/>
      <c r="B80" s="90"/>
      <c r="C80" s="90"/>
      <c r="D80" s="90"/>
      <c r="E80" s="92"/>
      <c r="F80" s="92"/>
      <c r="G80" s="92"/>
      <c r="H80" s="92"/>
      <c r="I80" s="43"/>
      <c r="J80" s="63"/>
    </row>
    <row r="81" spans="1:10" s="3" customFormat="1" ht="5.0999999999999996" customHeight="1" x14ac:dyDescent="0.2">
      <c r="A81" s="62"/>
      <c r="B81" s="100" t="s">
        <v>102</v>
      </c>
      <c r="C81" s="100"/>
      <c r="D81" s="100"/>
      <c r="E81" s="91"/>
      <c r="F81" s="91"/>
      <c r="G81" s="91"/>
      <c r="H81" s="91"/>
      <c r="I81" s="47"/>
      <c r="J81" s="63"/>
    </row>
    <row r="82" spans="1:10" s="3" customFormat="1" ht="15" customHeight="1" x14ac:dyDescent="0.2">
      <c r="A82" s="62"/>
      <c r="B82" s="93"/>
      <c r="C82" s="93"/>
      <c r="D82" s="93"/>
      <c r="E82" s="88"/>
      <c r="F82" s="88"/>
      <c r="G82" s="88"/>
      <c r="H82" s="88"/>
      <c r="I82" s="42" t="str">
        <f>IF('ДАННЫЕ С ИНТЕГРАТОРА'!F6=FALSE,"ПРИГОДЕН","НЕПРИГОДЕН")</f>
        <v>НЕПРИГОДЕН</v>
      </c>
      <c r="J82" s="63"/>
    </row>
    <row r="83" spans="1:10" s="3" customFormat="1" ht="5.0999999999999996" customHeight="1" x14ac:dyDescent="0.2">
      <c r="A83" s="62"/>
      <c r="B83" s="101"/>
      <c r="C83" s="101"/>
      <c r="D83" s="101"/>
      <c r="E83" s="92"/>
      <c r="F83" s="92"/>
      <c r="G83" s="92"/>
      <c r="H83" s="92"/>
      <c r="I83" s="43"/>
      <c r="J83" s="63"/>
    </row>
    <row r="84" spans="1:10" s="3" customFormat="1" ht="5.0999999999999996" customHeight="1" x14ac:dyDescent="0.2">
      <c r="A84" s="62"/>
      <c r="B84" s="89" t="s">
        <v>95</v>
      </c>
      <c r="C84" s="89"/>
      <c r="D84" s="89"/>
      <c r="E84" s="91"/>
      <c r="F84" s="91"/>
      <c r="G84" s="91"/>
      <c r="H84" s="91"/>
      <c r="I84" s="47"/>
      <c r="J84" s="63"/>
    </row>
    <row r="85" spans="1:10" s="3" customFormat="1" ht="15" customHeight="1" x14ac:dyDescent="0.2">
      <c r="A85" s="62"/>
      <c r="B85" s="87"/>
      <c r="C85" s="87"/>
      <c r="D85" s="87"/>
      <c r="E85" s="88"/>
      <c r="F85" s="88"/>
      <c r="G85" s="88"/>
      <c r="H85" s="88"/>
      <c r="I85" s="42" t="str">
        <f>IF('ДАННЫЕ С ИНТЕГРАТОРА'!F7=FALSE,"ПРИГОДЕН","НЕПРИГОДЕН")</f>
        <v>НЕПРИГОДЕН</v>
      </c>
      <c r="J85" s="63"/>
    </row>
    <row r="86" spans="1:10" s="3" customFormat="1" ht="5.0999999999999996" customHeight="1" x14ac:dyDescent="0.2">
      <c r="A86" s="62"/>
      <c r="B86" s="90"/>
      <c r="C86" s="90"/>
      <c r="D86" s="90"/>
      <c r="E86" s="92"/>
      <c r="F86" s="92"/>
      <c r="G86" s="92"/>
      <c r="H86" s="92"/>
      <c r="I86" s="43"/>
      <c r="J86" s="63"/>
    </row>
    <row r="87" spans="1:10" s="3" customFormat="1" ht="5.0999999999999996" customHeight="1" x14ac:dyDescent="0.2">
      <c r="A87" s="62"/>
      <c r="B87" s="89" t="s">
        <v>85</v>
      </c>
      <c r="C87" s="89"/>
      <c r="D87" s="89"/>
      <c r="E87" s="91"/>
      <c r="F87" s="91"/>
      <c r="G87" s="91"/>
      <c r="H87" s="91"/>
      <c r="I87" s="47"/>
      <c r="J87" s="63"/>
    </row>
    <row r="88" spans="1:10" s="3" customFormat="1" ht="15" customHeight="1" x14ac:dyDescent="0.2">
      <c r="A88" s="62"/>
      <c r="B88" s="87"/>
      <c r="C88" s="87"/>
      <c r="D88" s="87"/>
      <c r="E88" s="88"/>
      <c r="F88" s="88"/>
      <c r="G88" s="88"/>
      <c r="H88" s="88"/>
      <c r="I88" s="42" t="str">
        <f>IF('ДАННЫЕ С ИНТЕГРАТОРА'!F8=FALSE,"ПРИГОДЕН","НЕПРИГОДЕН")</f>
        <v>НЕПРИГОДЕН</v>
      </c>
      <c r="J88" s="63"/>
    </row>
    <row r="89" spans="1:10" s="3" customFormat="1" ht="5.0999999999999996" customHeight="1" x14ac:dyDescent="0.2">
      <c r="A89" s="62"/>
      <c r="B89" s="90"/>
      <c r="C89" s="90"/>
      <c r="D89" s="90"/>
      <c r="E89" s="92"/>
      <c r="F89" s="92"/>
      <c r="G89" s="92"/>
      <c r="H89" s="92"/>
      <c r="I89" s="43"/>
      <c r="J89" s="63"/>
    </row>
    <row r="90" spans="1:10" s="3" customFormat="1" ht="15" x14ac:dyDescent="0.2">
      <c r="A90" s="62"/>
      <c r="B90" s="66"/>
      <c r="C90" s="67"/>
      <c r="D90" s="67"/>
      <c r="E90" s="67"/>
      <c r="F90" s="67"/>
      <c r="G90" s="67"/>
      <c r="H90" s="67"/>
      <c r="I90" s="67"/>
      <c r="J90" s="63"/>
    </row>
    <row r="91" spans="1:10" x14ac:dyDescent="0.2">
      <c r="A91" s="31"/>
      <c r="B91" s="68"/>
      <c r="C91" s="68"/>
      <c r="D91" s="68"/>
      <c r="E91" s="68"/>
      <c r="F91" s="68"/>
      <c r="G91" s="68"/>
      <c r="H91" s="68"/>
      <c r="I91" s="68"/>
      <c r="J91" s="32"/>
    </row>
    <row r="92" spans="1:10" x14ac:dyDescent="0.2">
      <c r="A92" s="31"/>
      <c r="B92" s="68"/>
      <c r="C92" s="68"/>
      <c r="D92" s="68"/>
      <c r="E92" s="68"/>
      <c r="F92" s="68"/>
      <c r="G92" s="68"/>
      <c r="H92" s="68"/>
      <c r="I92" s="68"/>
      <c r="J92" s="32"/>
    </row>
    <row r="93" spans="1:10" x14ac:dyDescent="0.2">
      <c r="A93" s="31"/>
      <c r="B93" s="68"/>
      <c r="C93" s="68"/>
      <c r="D93" s="68"/>
      <c r="E93" s="68"/>
      <c r="F93" s="68"/>
      <c r="G93" s="68"/>
      <c r="H93" s="68"/>
      <c r="I93" s="68"/>
      <c r="J93" s="32"/>
    </row>
    <row r="94" spans="1:10" x14ac:dyDescent="0.2">
      <c r="A94" s="31"/>
      <c r="B94" s="68"/>
      <c r="C94" s="68"/>
      <c r="D94" s="68"/>
      <c r="E94" s="68"/>
      <c r="F94" s="68"/>
      <c r="G94" s="68"/>
      <c r="H94" s="68"/>
      <c r="I94" s="68"/>
      <c r="J94" s="32"/>
    </row>
    <row r="95" spans="1:10" x14ac:dyDescent="0.2">
      <c r="A95" s="31"/>
      <c r="B95" s="68"/>
      <c r="C95" s="68"/>
      <c r="D95" s="68"/>
      <c r="E95" s="68"/>
      <c r="F95" s="68"/>
      <c r="G95" s="68"/>
      <c r="H95" s="68"/>
      <c r="I95" s="68"/>
      <c r="J95" s="32"/>
    </row>
    <row r="96" spans="1:10" x14ac:dyDescent="0.2">
      <c r="A96" s="31"/>
      <c r="B96" s="68"/>
      <c r="C96" s="68"/>
      <c r="D96" s="68"/>
      <c r="E96" s="68"/>
      <c r="F96" s="68"/>
      <c r="G96" s="68"/>
      <c r="H96" s="68"/>
      <c r="I96" s="68"/>
      <c r="J96" s="32"/>
    </row>
    <row r="97" spans="1:10" x14ac:dyDescent="0.2">
      <c r="A97" s="31"/>
      <c r="B97" s="68"/>
      <c r="C97" s="68"/>
      <c r="D97" s="68"/>
      <c r="E97" s="68"/>
      <c r="F97" s="68"/>
      <c r="G97" s="68"/>
      <c r="H97" s="68"/>
      <c r="I97" s="85" t="s">
        <v>56</v>
      </c>
      <c r="J97" s="86"/>
    </row>
    <row r="98" spans="1:10" ht="15" thickBot="1" x14ac:dyDescent="0.25">
      <c r="A98" s="69"/>
      <c r="B98" s="70"/>
      <c r="C98" s="70"/>
      <c r="D98" s="70"/>
      <c r="E98" s="70"/>
      <c r="F98" s="70"/>
      <c r="G98" s="70"/>
      <c r="H98" s="70"/>
      <c r="I98" s="70"/>
      <c r="J98" s="71"/>
    </row>
    <row r="99" spans="1:10" s="2" customFormat="1" x14ac:dyDescent="0.2">
      <c r="A99" s="28"/>
      <c r="B99" s="29"/>
      <c r="C99" s="29"/>
      <c r="D99" s="29"/>
      <c r="E99" s="29"/>
      <c r="F99" s="29"/>
      <c r="G99" s="29"/>
      <c r="H99" s="29"/>
      <c r="I99" s="29"/>
      <c r="J99" s="30"/>
    </row>
    <row r="100" spans="1:10" s="9" customFormat="1" ht="15" x14ac:dyDescent="0.2">
      <c r="A100" s="62"/>
      <c r="B100" s="87" t="s">
        <v>60</v>
      </c>
      <c r="C100" s="87"/>
      <c r="D100" s="87"/>
      <c r="E100" s="87"/>
      <c r="F100" s="87"/>
      <c r="G100" s="87"/>
      <c r="H100" s="87"/>
      <c r="I100" s="87"/>
      <c r="J100" s="63"/>
    </row>
    <row r="101" spans="1:10" s="9" customFormat="1" ht="8.25" customHeight="1" x14ac:dyDescent="0.2">
      <c r="A101" s="62"/>
      <c r="B101" s="65"/>
      <c r="C101" s="42"/>
      <c r="D101" s="42"/>
      <c r="E101" s="42"/>
      <c r="F101" s="42"/>
      <c r="G101" s="42"/>
      <c r="H101" s="42"/>
      <c r="I101" s="42"/>
      <c r="J101" s="63"/>
    </row>
    <row r="102" spans="1:10" s="2" customFormat="1" ht="24.95" customHeight="1" thickBot="1" x14ac:dyDescent="0.25">
      <c r="A102" s="31"/>
      <c r="B102" s="40" t="s">
        <v>62</v>
      </c>
      <c r="C102" s="41"/>
      <c r="D102" s="41"/>
      <c r="E102" s="41"/>
      <c r="F102" s="41"/>
      <c r="G102" s="41"/>
      <c r="H102" s="41"/>
      <c r="I102" s="41" t="s">
        <v>3</v>
      </c>
      <c r="J102" s="32"/>
    </row>
    <row r="103" spans="1:10" s="9" customFormat="1" ht="5.0999999999999996" customHeight="1" x14ac:dyDescent="0.2">
      <c r="A103" s="62"/>
      <c r="B103" s="98" t="s">
        <v>61</v>
      </c>
      <c r="C103" s="98"/>
      <c r="D103" s="98"/>
      <c r="E103" s="99"/>
      <c r="F103" s="99"/>
      <c r="G103" s="99"/>
      <c r="H103" s="99"/>
      <c r="I103" s="42"/>
      <c r="J103" s="63"/>
    </row>
    <row r="104" spans="1:10" s="9" customFormat="1" ht="15" customHeight="1" x14ac:dyDescent="0.2">
      <c r="A104" s="62"/>
      <c r="B104" s="87"/>
      <c r="C104" s="87"/>
      <c r="D104" s="87"/>
      <c r="E104" s="88"/>
      <c r="F104" s="88"/>
      <c r="G104" s="88"/>
      <c r="H104" s="88"/>
      <c r="I104" s="42" t="str">
        <f>IF(AND('ДАННЫЕ С ИНТЕГРАТОРА'!B14='ДАННЫЕ С ИНТЕГРАТОРА'!D14,'ДАННЫЕ С ИНТЕГРАТОРА'!B15='ДАННЫЕ С ИНТЕГРАТОРА'!D15,'ДАННЫЕ С ИНТЕГРАТОРА'!B16='ДАННЫЕ С ИНТЕГРАТОРА'!D16),"ПРИГОДЕН","НЕПРИГОДЕН")</f>
        <v>ПРИГОДЕН</v>
      </c>
      <c r="J104" s="63"/>
    </row>
    <row r="105" spans="1:10" s="9" customFormat="1" ht="5.0999999999999996" customHeight="1" x14ac:dyDescent="0.2">
      <c r="A105" s="62"/>
      <c r="B105" s="90"/>
      <c r="C105" s="90"/>
      <c r="D105" s="90"/>
      <c r="E105" s="92"/>
      <c r="F105" s="92"/>
      <c r="G105" s="92"/>
      <c r="H105" s="92"/>
      <c r="I105" s="43"/>
      <c r="J105" s="63"/>
    </row>
    <row r="106" spans="1:10" s="9" customFormat="1" ht="5.0999999999999996" customHeight="1" x14ac:dyDescent="0.2">
      <c r="A106" s="62"/>
      <c r="B106" s="89" t="s">
        <v>63</v>
      </c>
      <c r="C106" s="89"/>
      <c r="D106" s="89"/>
      <c r="E106" s="91"/>
      <c r="F106" s="91"/>
      <c r="G106" s="91"/>
      <c r="H106" s="91"/>
      <c r="I106" s="42"/>
      <c r="J106" s="63"/>
    </row>
    <row r="107" spans="1:10" s="9" customFormat="1" ht="15" customHeight="1" x14ac:dyDescent="0.2">
      <c r="A107" s="62"/>
      <c r="B107" s="87"/>
      <c r="C107" s="87"/>
      <c r="D107" s="87"/>
      <c r="E107" s="88"/>
      <c r="F107" s="88"/>
      <c r="G107" s="88"/>
      <c r="H107" s="88"/>
      <c r="I107" s="42" t="str">
        <f>IF(AND('ДАННЫЕ С ИНТЕГРАТОРА'!B17='ДАННЫЕ С ИНТЕГРАТОРА'!D17,'ДАННЫЕ С ИНТЕГРАТОРА'!B18='ДАННЫЕ С ИНТЕГРАТОРА'!D18,'ДАННЫЕ С ИНТЕГРАТОРА'!B19='ДАННЫЕ С ИНТЕГРАТОРА'!D19,'ДАННЫЕ С ИНТЕГРАТОРА'!B20='ДАННЫЕ С ИНТЕГРАТОРА'!D20),"ПРИГОДЕН","НЕПРИГОДЕН")</f>
        <v>ПРИГОДЕН</v>
      </c>
      <c r="J107" s="63"/>
    </row>
    <row r="108" spans="1:10" s="9" customFormat="1" ht="5.0999999999999996" customHeight="1" x14ac:dyDescent="0.2">
      <c r="A108" s="62"/>
      <c r="B108" s="90"/>
      <c r="C108" s="90"/>
      <c r="D108" s="90"/>
      <c r="E108" s="92"/>
      <c r="F108" s="92"/>
      <c r="G108" s="92"/>
      <c r="H108" s="92"/>
      <c r="I108" s="43"/>
      <c r="J108" s="63"/>
    </row>
    <row r="109" spans="1:10" s="9" customFormat="1" ht="5.0999999999999996" customHeight="1" x14ac:dyDescent="0.2">
      <c r="A109" s="62"/>
      <c r="B109" s="89" t="s">
        <v>64</v>
      </c>
      <c r="C109" s="89"/>
      <c r="D109" s="89"/>
      <c r="E109" s="91"/>
      <c r="F109" s="91"/>
      <c r="G109" s="91"/>
      <c r="H109" s="91"/>
      <c r="I109" s="47"/>
      <c r="J109" s="63"/>
    </row>
    <row r="110" spans="1:10" s="9" customFormat="1" ht="15" customHeight="1" x14ac:dyDescent="0.2">
      <c r="A110" s="62"/>
      <c r="B110" s="87"/>
      <c r="C110" s="87"/>
      <c r="D110" s="87"/>
      <c r="E110" s="88"/>
      <c r="F110" s="88"/>
      <c r="G110" s="88"/>
      <c r="H110" s="88"/>
      <c r="I110" s="42" t="str">
        <f>IF(AND('ДАННЫЕ С ИНТЕГРАТОРА'!B21='ДАННЫЕ С ИНТЕГРАТОРА'!D21,'ДАННЫЕ С ИНТЕГРАТОРА'!B22='ДАННЫЕ С ИНТЕГРАТОРА'!D22,'ДАННЫЕ С ИНТЕГРАТОРА'!B23='ДАННЫЕ С ИНТЕГРАТОРА'!D23,'ДАННЫЕ С ИНТЕГРАТОРА'!B24='ДАННЫЕ С ИНТЕГРАТОРА'!D24),"ПРИГОДЕН","НЕПРИГОДЕН")</f>
        <v>ПРИГОДЕН</v>
      </c>
      <c r="J110" s="63"/>
    </row>
    <row r="111" spans="1:10" s="9" customFormat="1" ht="5.0999999999999996" customHeight="1" x14ac:dyDescent="0.2">
      <c r="A111" s="62"/>
      <c r="B111" s="90"/>
      <c r="C111" s="90"/>
      <c r="D111" s="90"/>
      <c r="E111" s="92"/>
      <c r="F111" s="92"/>
      <c r="G111" s="92"/>
      <c r="H111" s="92"/>
      <c r="I111" s="43"/>
      <c r="J111" s="63"/>
    </row>
    <row r="112" spans="1:10" s="9" customFormat="1" ht="5.0999999999999996" customHeight="1" x14ac:dyDescent="0.2">
      <c r="A112" s="62"/>
      <c r="B112" s="89" t="s">
        <v>65</v>
      </c>
      <c r="C112" s="89"/>
      <c r="D112" s="89"/>
      <c r="E112" s="91"/>
      <c r="F112" s="91"/>
      <c r="G112" s="91"/>
      <c r="H112" s="91"/>
      <c r="I112" s="77"/>
      <c r="J112" s="63"/>
    </row>
    <row r="113" spans="1:10" s="9" customFormat="1" ht="15" customHeight="1" x14ac:dyDescent="0.2">
      <c r="A113" s="62"/>
      <c r="B113" s="87"/>
      <c r="C113" s="87"/>
      <c r="D113" s="87"/>
      <c r="E113" s="88"/>
      <c r="F113" s="88"/>
      <c r="G113" s="88"/>
      <c r="H113" s="88"/>
      <c r="I113" s="78" t="str">
        <f>IF(AND('ДАННЫЕ С ИНТЕГРАТОРА'!B25='ДАННЫЕ С ИНТЕГРАТОРА'!D25,'ДАННЫЕ С ИНТЕГРАТОРА'!B26='ДАННЫЕ С ИНТЕГРАТОРА'!D26),"ПРИГОДЕН","НЕПРИГОДЕН")</f>
        <v>ПРИГОДЕН</v>
      </c>
      <c r="J113" s="63"/>
    </row>
    <row r="114" spans="1:10" s="9" customFormat="1" ht="5.0999999999999996" customHeight="1" x14ac:dyDescent="0.2">
      <c r="A114" s="62"/>
      <c r="B114" s="90"/>
      <c r="C114" s="90"/>
      <c r="D114" s="90"/>
      <c r="E114" s="92"/>
      <c r="F114" s="92"/>
      <c r="G114" s="92"/>
      <c r="H114" s="92"/>
      <c r="I114" s="79"/>
      <c r="J114" s="63"/>
    </row>
    <row r="115" spans="1:10" s="9" customFormat="1" ht="5.0999999999999996" customHeight="1" x14ac:dyDescent="0.2">
      <c r="A115" s="62"/>
      <c r="B115" s="93"/>
      <c r="C115" s="93"/>
      <c r="D115" s="93"/>
      <c r="E115" s="88"/>
      <c r="F115" s="88"/>
      <c r="G115" s="88"/>
      <c r="H115" s="88"/>
      <c r="I115" s="78"/>
      <c r="J115" s="63"/>
    </row>
    <row r="116" spans="1:10" s="9" customFormat="1" ht="15" customHeight="1" x14ac:dyDescent="0.2">
      <c r="A116" s="62"/>
      <c r="B116" s="93"/>
      <c r="C116" s="93"/>
      <c r="D116" s="93"/>
      <c r="E116" s="88"/>
      <c r="F116" s="88"/>
      <c r="G116" s="88"/>
      <c r="H116" s="88"/>
      <c r="I116" s="78"/>
      <c r="J116" s="63"/>
    </row>
    <row r="117" spans="1:10" s="9" customFormat="1" ht="5.0999999999999996" customHeight="1" x14ac:dyDescent="0.2">
      <c r="A117" s="62"/>
      <c r="B117" s="93"/>
      <c r="C117" s="93"/>
      <c r="D117" s="93"/>
      <c r="E117" s="88"/>
      <c r="F117" s="88"/>
      <c r="G117" s="88"/>
      <c r="H117" s="88"/>
      <c r="I117" s="78"/>
      <c r="J117" s="63"/>
    </row>
    <row r="118" spans="1:10" s="9" customFormat="1" ht="5.0999999999999996" customHeight="1" x14ac:dyDescent="0.2">
      <c r="A118" s="62"/>
      <c r="B118" s="87"/>
      <c r="C118" s="87"/>
      <c r="D118" s="87"/>
      <c r="E118" s="88"/>
      <c r="F118" s="88"/>
      <c r="G118" s="88"/>
      <c r="H118" s="88"/>
      <c r="I118" s="78"/>
      <c r="J118" s="63"/>
    </row>
    <row r="119" spans="1:10" s="9" customFormat="1" ht="15" customHeight="1" x14ac:dyDescent="0.2">
      <c r="A119" s="62"/>
      <c r="B119" s="87"/>
      <c r="C119" s="87"/>
      <c r="D119" s="87"/>
      <c r="E119" s="88"/>
      <c r="F119" s="88"/>
      <c r="G119" s="88"/>
      <c r="H119" s="88"/>
      <c r="I119" s="78"/>
      <c r="J119" s="63"/>
    </row>
    <row r="120" spans="1:10" s="9" customFormat="1" ht="5.0999999999999996" customHeight="1" x14ac:dyDescent="0.2">
      <c r="A120" s="62"/>
      <c r="B120" s="87"/>
      <c r="C120" s="87"/>
      <c r="D120" s="87"/>
      <c r="E120" s="88"/>
      <c r="F120" s="88"/>
      <c r="G120" s="88"/>
      <c r="H120" s="88"/>
      <c r="I120" s="78"/>
      <c r="J120" s="63"/>
    </row>
    <row r="121" spans="1:10" s="9" customFormat="1" ht="5.0999999999999996" customHeight="1" x14ac:dyDescent="0.2">
      <c r="A121" s="62"/>
      <c r="B121" s="87"/>
      <c r="C121" s="87"/>
      <c r="D121" s="87"/>
      <c r="E121" s="78"/>
      <c r="F121" s="88"/>
      <c r="G121" s="88"/>
      <c r="H121" s="88"/>
      <c r="I121" s="78"/>
      <c r="J121" s="63"/>
    </row>
    <row r="122" spans="1:10" s="80" customFormat="1" x14ac:dyDescent="0.2">
      <c r="A122" s="31"/>
      <c r="B122" s="68"/>
      <c r="C122" s="68"/>
      <c r="D122" s="68"/>
      <c r="E122" s="68"/>
      <c r="F122" s="68"/>
      <c r="G122" s="68"/>
      <c r="H122" s="68"/>
      <c r="I122" s="68"/>
      <c r="J122" s="32"/>
    </row>
    <row r="123" spans="1:10" s="81" customFormat="1" ht="15" x14ac:dyDescent="0.2">
      <c r="A123" s="62"/>
      <c r="B123" s="65" t="s">
        <v>34</v>
      </c>
      <c r="C123" s="92" t="e">
        <f>IF(AND(I28="ПРИГОДЕН",I31="ПРИГОДЕН",I34="ПРИГОДЕН",I42="ПРИГОДЕН",I45="ПРИГОДЕН",I48="ПРИГОДЕН",I51="ПРИГОДЕН",I54="ПРИГОДЕН",I57="ПРИГОДЕН",I60="ПРИГОДЕН",I63="ПРИГОДЕН",I70="ПРИГОДЕН",I73="ПРИГОДЕН",I76="ПРИГОДЕН",I79="ПРИГОДЕН",I82="ПРИГОДЕН",I85="ПРИГОДЕН",I88="ПРИГОДЕН"),"ПРИГОДЕН","НЕПРИГОДЕН")</f>
        <v>#N/A</v>
      </c>
      <c r="D123" s="92"/>
      <c r="E123" s="67"/>
      <c r="F123" s="67"/>
      <c r="G123" s="67"/>
      <c r="H123" s="67"/>
      <c r="I123" s="67"/>
      <c r="J123" s="63"/>
    </row>
    <row r="124" spans="1:10" s="81" customFormat="1" ht="15" customHeight="1" x14ac:dyDescent="0.2">
      <c r="A124" s="62"/>
      <c r="B124" s="66"/>
      <c r="C124" s="67"/>
      <c r="D124" s="67"/>
      <c r="E124" s="67"/>
      <c r="F124" s="67"/>
      <c r="G124" s="67"/>
      <c r="H124" s="67"/>
      <c r="I124" s="67"/>
      <c r="J124" s="63"/>
    </row>
    <row r="125" spans="1:10" s="81" customFormat="1" ht="15" x14ac:dyDescent="0.2">
      <c r="A125" s="62"/>
      <c r="B125" s="65" t="s">
        <v>55</v>
      </c>
      <c r="C125" s="95"/>
      <c r="D125" s="95"/>
      <c r="E125" s="67"/>
      <c r="F125" s="95"/>
      <c r="G125" s="95"/>
      <c r="H125" s="95"/>
      <c r="I125" s="95"/>
      <c r="J125" s="63"/>
    </row>
    <row r="126" spans="1:10" s="81" customFormat="1" ht="10.5" customHeight="1" x14ac:dyDescent="0.2">
      <c r="A126" s="62"/>
      <c r="B126" s="66"/>
      <c r="C126" s="96" t="s">
        <v>35</v>
      </c>
      <c r="D126" s="96"/>
      <c r="E126" s="67"/>
      <c r="F126" s="94" t="s">
        <v>36</v>
      </c>
      <c r="G126" s="94"/>
      <c r="H126" s="94"/>
      <c r="I126" s="94"/>
      <c r="J126" s="63"/>
    </row>
    <row r="127" spans="1:10" s="81" customFormat="1" ht="8.25" customHeight="1" x14ac:dyDescent="0.2">
      <c r="A127" s="62"/>
      <c r="B127" s="66"/>
      <c r="C127" s="67"/>
      <c r="D127" s="67"/>
      <c r="E127" s="67"/>
      <c r="F127" s="67"/>
      <c r="G127" s="67"/>
      <c r="H127" s="67"/>
      <c r="I127" s="67"/>
      <c r="J127" s="63"/>
    </row>
    <row r="128" spans="1:10" s="81" customFormat="1" ht="15" x14ac:dyDescent="0.2">
      <c r="A128" s="62"/>
      <c r="B128" s="65" t="s">
        <v>37</v>
      </c>
      <c r="C128" s="95"/>
      <c r="D128" s="95"/>
      <c r="E128" s="67"/>
      <c r="F128" s="95"/>
      <c r="G128" s="95"/>
      <c r="H128" s="95"/>
      <c r="I128" s="95"/>
      <c r="J128" s="63"/>
    </row>
    <row r="129" spans="1:13" s="81" customFormat="1" ht="10.5" customHeight="1" x14ac:dyDescent="0.2">
      <c r="A129" s="62"/>
      <c r="B129" s="66"/>
      <c r="C129" s="96" t="s">
        <v>35</v>
      </c>
      <c r="D129" s="96"/>
      <c r="E129" s="67"/>
      <c r="F129" s="94" t="s">
        <v>36</v>
      </c>
      <c r="G129" s="94"/>
      <c r="H129" s="94"/>
      <c r="I129" s="94"/>
      <c r="J129" s="63"/>
    </row>
    <row r="130" spans="1:13" s="81" customFormat="1" ht="8.25" customHeight="1" x14ac:dyDescent="0.2">
      <c r="A130" s="62"/>
      <c r="B130" s="66"/>
      <c r="C130" s="67"/>
      <c r="D130" s="67"/>
      <c r="E130" s="67"/>
      <c r="F130" s="67"/>
      <c r="G130" s="67"/>
      <c r="H130" s="67"/>
      <c r="I130" s="67"/>
      <c r="J130" s="63"/>
    </row>
    <row r="131" spans="1:13" s="81" customFormat="1" ht="15" x14ac:dyDescent="0.2">
      <c r="A131" s="62"/>
      <c r="B131" s="66"/>
      <c r="C131" s="72"/>
      <c r="D131" s="72"/>
      <c r="E131" s="67"/>
      <c r="F131" s="95"/>
      <c r="G131" s="95"/>
      <c r="H131" s="95"/>
      <c r="I131" s="95"/>
      <c r="J131" s="63"/>
    </row>
    <row r="132" spans="1:13" s="81" customFormat="1" ht="10.5" customHeight="1" x14ac:dyDescent="0.2">
      <c r="A132" s="62"/>
      <c r="B132" s="66"/>
      <c r="C132" s="72"/>
      <c r="D132" s="72"/>
      <c r="E132" s="67"/>
      <c r="F132" s="94" t="s">
        <v>38</v>
      </c>
      <c r="G132" s="94"/>
      <c r="H132" s="94"/>
      <c r="I132" s="94"/>
      <c r="J132" s="63"/>
    </row>
    <row r="133" spans="1:13" s="82" customFormat="1" x14ac:dyDescent="0.2">
      <c r="A133" s="31"/>
      <c r="B133" s="68"/>
      <c r="C133" s="68"/>
      <c r="D133" s="68"/>
      <c r="E133" s="68"/>
      <c r="F133" s="68"/>
      <c r="G133" s="68"/>
      <c r="H133" s="68"/>
      <c r="I133" s="68"/>
      <c r="J133" s="32"/>
      <c r="K133" s="80"/>
      <c r="L133" s="80"/>
      <c r="M133" s="80"/>
    </row>
    <row r="134" spans="1:13" s="82" customFormat="1" x14ac:dyDescent="0.2">
      <c r="A134" s="31"/>
      <c r="B134" s="68"/>
      <c r="C134" s="68"/>
      <c r="D134" s="68"/>
      <c r="E134" s="68"/>
      <c r="F134" s="68"/>
      <c r="G134" s="68"/>
      <c r="H134" s="68"/>
      <c r="I134" s="68"/>
      <c r="J134" s="32"/>
      <c r="K134" s="80"/>
      <c r="L134" s="80"/>
      <c r="M134" s="80"/>
    </row>
    <row r="135" spans="1:13" s="82" customFormat="1" x14ac:dyDescent="0.2">
      <c r="A135" s="31"/>
      <c r="B135" s="68"/>
      <c r="C135" s="68"/>
      <c r="D135" s="68"/>
      <c r="E135" s="68"/>
      <c r="F135" s="68"/>
      <c r="G135" s="68"/>
      <c r="H135" s="68"/>
      <c r="I135" s="68"/>
      <c r="J135" s="32"/>
      <c r="K135" s="80"/>
      <c r="L135" s="80"/>
      <c r="M135" s="80"/>
    </row>
    <row r="136" spans="1:13" s="82" customFormat="1" x14ac:dyDescent="0.2">
      <c r="A136" s="31"/>
      <c r="B136" s="68"/>
      <c r="C136" s="68"/>
      <c r="D136" s="68"/>
      <c r="E136" s="68"/>
      <c r="F136" s="68"/>
      <c r="G136" s="68"/>
      <c r="H136" s="68"/>
      <c r="I136" s="68"/>
      <c r="J136" s="32"/>
      <c r="K136" s="80"/>
      <c r="L136" s="80"/>
      <c r="M136" s="80"/>
    </row>
    <row r="137" spans="1:13" s="82" customFormat="1" x14ac:dyDescent="0.2">
      <c r="A137" s="31"/>
      <c r="B137" s="68"/>
      <c r="C137" s="68"/>
      <c r="D137" s="68"/>
      <c r="E137" s="68"/>
      <c r="F137" s="68"/>
      <c r="G137" s="68"/>
      <c r="H137" s="68"/>
      <c r="I137" s="68"/>
      <c r="J137" s="32"/>
      <c r="K137" s="80"/>
      <c r="L137" s="80"/>
      <c r="M137" s="80"/>
    </row>
    <row r="138" spans="1:13" s="82" customFormat="1" x14ac:dyDescent="0.2">
      <c r="A138" s="31"/>
      <c r="B138" s="68"/>
      <c r="C138" s="68"/>
      <c r="D138" s="68"/>
      <c r="E138" s="68"/>
      <c r="F138" s="68"/>
      <c r="G138" s="68"/>
      <c r="H138" s="68"/>
      <c r="I138" s="68"/>
      <c r="J138" s="32"/>
      <c r="K138" s="80"/>
      <c r="L138" s="80"/>
      <c r="M138" s="80"/>
    </row>
    <row r="139" spans="1:13" s="82" customFormat="1" x14ac:dyDescent="0.2">
      <c r="A139" s="31"/>
      <c r="B139" s="68"/>
      <c r="C139" s="68"/>
      <c r="D139" s="68"/>
      <c r="E139" s="68"/>
      <c r="F139" s="68"/>
      <c r="G139" s="68"/>
      <c r="H139" s="68"/>
      <c r="I139" s="68"/>
      <c r="J139" s="32"/>
      <c r="K139" s="80"/>
      <c r="L139" s="80"/>
      <c r="M139" s="80"/>
    </row>
    <row r="140" spans="1:13" s="82" customFormat="1" x14ac:dyDescent="0.2">
      <c r="A140" s="31"/>
      <c r="B140" s="68"/>
      <c r="C140" s="68"/>
      <c r="D140" s="68"/>
      <c r="E140" s="68"/>
      <c r="F140" s="68"/>
      <c r="G140" s="68"/>
      <c r="H140" s="68"/>
      <c r="I140" s="68"/>
      <c r="J140" s="32"/>
      <c r="K140" s="80"/>
      <c r="L140" s="80"/>
      <c r="M140" s="80"/>
    </row>
    <row r="141" spans="1:13" s="82" customFormat="1" x14ac:dyDescent="0.2">
      <c r="A141" s="31"/>
      <c r="B141" s="68"/>
      <c r="C141" s="68"/>
      <c r="D141" s="68"/>
      <c r="E141" s="68"/>
      <c r="F141" s="68"/>
      <c r="G141" s="68"/>
      <c r="H141" s="68"/>
      <c r="I141" s="68"/>
      <c r="J141" s="32"/>
      <c r="K141" s="80"/>
      <c r="L141" s="80"/>
      <c r="M141" s="80"/>
    </row>
    <row r="142" spans="1:13" s="82" customFormat="1" x14ac:dyDescent="0.2">
      <c r="A142" s="31"/>
      <c r="B142" s="68"/>
      <c r="C142" s="68"/>
      <c r="D142" s="68"/>
      <c r="E142" s="68"/>
      <c r="F142" s="68"/>
      <c r="G142" s="68"/>
      <c r="H142" s="68"/>
      <c r="I142" s="68"/>
      <c r="J142" s="32"/>
      <c r="K142" s="80"/>
      <c r="L142" s="80"/>
      <c r="M142" s="80"/>
    </row>
    <row r="143" spans="1:13" s="82" customFormat="1" x14ac:dyDescent="0.2">
      <c r="A143" s="31"/>
      <c r="B143" s="68"/>
      <c r="C143" s="68"/>
      <c r="D143" s="68"/>
      <c r="E143" s="68"/>
      <c r="F143" s="68"/>
      <c r="G143" s="68"/>
      <c r="H143" s="68"/>
      <c r="I143" s="68"/>
      <c r="J143" s="32"/>
      <c r="K143" s="80"/>
      <c r="L143" s="80"/>
      <c r="M143" s="80"/>
    </row>
    <row r="144" spans="1:13" s="82" customFormat="1" x14ac:dyDescent="0.2">
      <c r="A144" s="31"/>
      <c r="B144" s="68"/>
      <c r="C144" s="68"/>
      <c r="D144" s="68"/>
      <c r="E144" s="68"/>
      <c r="F144" s="68"/>
      <c r="G144" s="68"/>
      <c r="H144" s="68"/>
      <c r="I144" s="68"/>
      <c r="J144" s="32"/>
      <c r="K144" s="80"/>
      <c r="L144" s="80"/>
      <c r="M144" s="80"/>
    </row>
    <row r="145" spans="1:13" s="82" customFormat="1" x14ac:dyDescent="0.2">
      <c r="A145" s="31"/>
      <c r="B145" s="68"/>
      <c r="C145" s="68"/>
      <c r="D145" s="68"/>
      <c r="E145" s="68"/>
      <c r="F145" s="68"/>
      <c r="G145" s="68"/>
      <c r="H145" s="68"/>
      <c r="I145" s="68"/>
      <c r="J145" s="32"/>
      <c r="K145" s="80"/>
      <c r="L145" s="80"/>
      <c r="M145" s="80"/>
    </row>
    <row r="146" spans="1:13" s="82" customFormat="1" x14ac:dyDescent="0.2">
      <c r="A146" s="31"/>
      <c r="B146" s="68"/>
      <c r="C146" s="68"/>
      <c r="D146" s="68"/>
      <c r="E146" s="68"/>
      <c r="F146" s="68"/>
      <c r="G146" s="68"/>
      <c r="H146" s="68"/>
      <c r="I146" s="68"/>
      <c r="J146" s="32"/>
      <c r="K146" s="80"/>
      <c r="L146" s="80"/>
      <c r="M146" s="80"/>
    </row>
    <row r="147" spans="1:13" s="82" customFormat="1" x14ac:dyDescent="0.2">
      <c r="A147" s="31"/>
      <c r="B147" s="68"/>
      <c r="C147" s="68"/>
      <c r="D147" s="68"/>
      <c r="E147" s="68"/>
      <c r="F147" s="68"/>
      <c r="G147" s="68"/>
      <c r="H147" s="68"/>
      <c r="I147" s="68"/>
      <c r="J147" s="32"/>
      <c r="K147" s="80"/>
      <c r="L147" s="80"/>
      <c r="M147" s="80"/>
    </row>
    <row r="148" spans="1:13" s="82" customFormat="1" x14ac:dyDescent="0.2">
      <c r="A148" s="31"/>
      <c r="B148" s="68"/>
      <c r="C148" s="68"/>
      <c r="D148" s="68"/>
      <c r="E148" s="68"/>
      <c r="F148" s="68"/>
      <c r="G148" s="68"/>
      <c r="H148" s="68"/>
      <c r="I148" s="68"/>
      <c r="J148" s="32"/>
      <c r="K148" s="80"/>
      <c r="L148" s="80"/>
      <c r="M148" s="80"/>
    </row>
    <row r="149" spans="1:13" s="82" customFormat="1" x14ac:dyDescent="0.2">
      <c r="A149" s="31"/>
      <c r="B149" s="68"/>
      <c r="C149" s="68"/>
      <c r="D149" s="68"/>
      <c r="E149" s="68"/>
      <c r="F149" s="68"/>
      <c r="G149" s="68"/>
      <c r="H149" s="68"/>
      <c r="I149" s="68"/>
      <c r="J149" s="32"/>
      <c r="K149" s="80"/>
      <c r="L149" s="80"/>
      <c r="M149" s="80"/>
    </row>
    <row r="150" spans="1:13" s="82" customFormat="1" x14ac:dyDescent="0.2">
      <c r="A150" s="31"/>
      <c r="B150" s="68"/>
      <c r="C150" s="68"/>
      <c r="D150" s="68"/>
      <c r="E150" s="68"/>
      <c r="F150" s="68"/>
      <c r="G150" s="68"/>
      <c r="H150" s="68"/>
      <c r="I150" s="68"/>
      <c r="J150" s="32"/>
      <c r="K150" s="80"/>
      <c r="L150" s="80"/>
      <c r="M150" s="80"/>
    </row>
    <row r="151" spans="1:13" s="82" customFormat="1" x14ac:dyDescent="0.2">
      <c r="A151" s="31"/>
      <c r="B151" s="68"/>
      <c r="C151" s="68"/>
      <c r="D151" s="68"/>
      <c r="E151" s="68"/>
      <c r="F151" s="68"/>
      <c r="G151" s="68"/>
      <c r="H151" s="68"/>
      <c r="I151" s="68"/>
      <c r="J151" s="32"/>
      <c r="K151" s="80"/>
      <c r="L151" s="80"/>
      <c r="M151" s="80"/>
    </row>
    <row r="152" spans="1:13" s="82" customFormat="1" x14ac:dyDescent="0.2">
      <c r="A152" s="31"/>
      <c r="B152" s="68"/>
      <c r="C152" s="68"/>
      <c r="D152" s="68"/>
      <c r="E152" s="68"/>
      <c r="F152" s="68"/>
      <c r="G152" s="68"/>
      <c r="H152" s="68"/>
      <c r="I152" s="68"/>
      <c r="J152" s="32"/>
      <c r="K152" s="80"/>
      <c r="L152" s="80"/>
      <c r="M152" s="80"/>
    </row>
    <row r="153" spans="1:13" s="82" customFormat="1" x14ac:dyDescent="0.2">
      <c r="A153" s="31"/>
      <c r="B153" s="68"/>
      <c r="C153" s="68"/>
      <c r="D153" s="68"/>
      <c r="E153" s="68"/>
      <c r="F153" s="68"/>
      <c r="G153" s="68"/>
      <c r="H153" s="68"/>
      <c r="I153" s="68"/>
      <c r="J153" s="32"/>
      <c r="K153" s="80"/>
      <c r="L153" s="80"/>
      <c r="M153" s="80"/>
    </row>
    <row r="154" spans="1:13" s="82" customFormat="1" x14ac:dyDescent="0.2">
      <c r="A154" s="31"/>
      <c r="B154" s="68"/>
      <c r="C154" s="68"/>
      <c r="D154" s="68"/>
      <c r="E154" s="68"/>
      <c r="F154" s="68"/>
      <c r="G154" s="68"/>
      <c r="H154" s="68"/>
      <c r="I154" s="68"/>
      <c r="J154" s="32"/>
      <c r="K154" s="80"/>
      <c r="L154" s="80"/>
      <c r="M154" s="80"/>
    </row>
    <row r="155" spans="1:13" s="82" customFormat="1" x14ac:dyDescent="0.2">
      <c r="A155" s="31"/>
      <c r="B155" s="68"/>
      <c r="C155" s="68"/>
      <c r="D155" s="68"/>
      <c r="E155" s="68"/>
      <c r="F155" s="68"/>
      <c r="G155" s="68"/>
      <c r="H155" s="68"/>
      <c r="I155" s="68"/>
      <c r="J155" s="32"/>
      <c r="K155" s="80"/>
      <c r="L155" s="80"/>
      <c r="M155" s="80"/>
    </row>
    <row r="156" spans="1:13" s="82" customFormat="1" x14ac:dyDescent="0.2">
      <c r="A156" s="31"/>
      <c r="B156" s="68"/>
      <c r="C156" s="68"/>
      <c r="D156" s="68"/>
      <c r="E156" s="68"/>
      <c r="F156" s="68"/>
      <c r="G156" s="68"/>
      <c r="H156" s="68"/>
      <c r="I156" s="68"/>
      <c r="J156" s="32"/>
      <c r="K156" s="80"/>
      <c r="L156" s="80"/>
      <c r="M156" s="80"/>
    </row>
    <row r="157" spans="1:13" s="82" customFormat="1" x14ac:dyDescent="0.2">
      <c r="A157" s="31"/>
      <c r="B157" s="68"/>
      <c r="C157" s="68"/>
      <c r="D157" s="68"/>
      <c r="E157" s="68"/>
      <c r="F157" s="68"/>
      <c r="G157" s="68"/>
      <c r="H157" s="68"/>
      <c r="I157" s="68"/>
      <c r="J157" s="32"/>
      <c r="K157" s="80"/>
      <c r="L157" s="80"/>
      <c r="M157" s="80"/>
    </row>
    <row r="158" spans="1:13" s="82" customFormat="1" x14ac:dyDescent="0.2">
      <c r="A158" s="31"/>
      <c r="B158" s="68"/>
      <c r="C158" s="68"/>
      <c r="D158" s="68"/>
      <c r="E158" s="68"/>
      <c r="F158" s="68"/>
      <c r="G158" s="68"/>
      <c r="H158" s="68"/>
      <c r="I158" s="68"/>
      <c r="J158" s="32"/>
      <c r="K158" s="80"/>
      <c r="L158" s="80"/>
      <c r="M158" s="80"/>
    </row>
    <row r="159" spans="1:13" s="82" customFormat="1" x14ac:dyDescent="0.2">
      <c r="A159" s="31"/>
      <c r="B159" s="68"/>
      <c r="C159" s="68"/>
      <c r="D159" s="68"/>
      <c r="E159" s="68"/>
      <c r="F159" s="68"/>
      <c r="G159" s="68"/>
      <c r="H159" s="68"/>
      <c r="I159" s="68"/>
      <c r="J159" s="32"/>
      <c r="K159" s="80"/>
      <c r="L159" s="80"/>
      <c r="M159" s="80"/>
    </row>
    <row r="160" spans="1:13" s="82" customFormat="1" x14ac:dyDescent="0.2">
      <c r="A160" s="31"/>
      <c r="B160" s="68"/>
      <c r="C160" s="68"/>
      <c r="D160" s="68"/>
      <c r="E160" s="68"/>
      <c r="F160" s="68"/>
      <c r="G160" s="68"/>
      <c r="H160" s="68"/>
      <c r="I160" s="68"/>
      <c r="J160" s="32"/>
      <c r="K160" s="80"/>
      <c r="L160" s="80"/>
      <c r="M160" s="80"/>
    </row>
    <row r="161" spans="1:13" s="82" customFormat="1" x14ac:dyDescent="0.2">
      <c r="A161" s="31"/>
      <c r="B161" s="68"/>
      <c r="C161" s="68"/>
      <c r="D161" s="68"/>
      <c r="E161" s="68"/>
      <c r="F161" s="68"/>
      <c r="G161" s="68"/>
      <c r="H161" s="68"/>
      <c r="I161" s="68"/>
      <c r="J161" s="32"/>
      <c r="K161" s="80"/>
      <c r="L161" s="80"/>
      <c r="M161" s="80"/>
    </row>
    <row r="162" spans="1:13" s="82" customFormat="1" x14ac:dyDescent="0.2">
      <c r="A162" s="31"/>
      <c r="B162" s="68"/>
      <c r="C162" s="68"/>
      <c r="D162" s="68"/>
      <c r="E162" s="68"/>
      <c r="F162" s="68"/>
      <c r="G162" s="68"/>
      <c r="H162" s="68"/>
      <c r="I162" s="68"/>
      <c r="J162" s="32"/>
      <c r="K162" s="80"/>
      <c r="L162" s="80"/>
      <c r="M162" s="80"/>
    </row>
    <row r="163" spans="1:13" s="82" customFormat="1" x14ac:dyDescent="0.2">
      <c r="A163" s="31"/>
      <c r="B163" s="68"/>
      <c r="C163" s="68"/>
      <c r="D163" s="68"/>
      <c r="E163" s="68"/>
      <c r="F163" s="68"/>
      <c r="G163" s="68"/>
      <c r="H163" s="68"/>
      <c r="I163" s="68"/>
      <c r="J163" s="32"/>
      <c r="K163" s="80"/>
      <c r="L163" s="80"/>
      <c r="M163" s="80"/>
    </row>
    <row r="164" spans="1:13" s="82" customFormat="1" x14ac:dyDescent="0.2">
      <c r="A164" s="31"/>
      <c r="B164" s="68"/>
      <c r="C164" s="68"/>
      <c r="D164" s="68"/>
      <c r="E164" s="68"/>
      <c r="F164" s="68"/>
      <c r="G164" s="68"/>
      <c r="H164" s="68"/>
      <c r="I164" s="68"/>
      <c r="J164" s="32"/>
    </row>
    <row r="165" spans="1:13" x14ac:dyDescent="0.2">
      <c r="A165" s="31"/>
      <c r="B165" s="68"/>
      <c r="C165" s="68"/>
      <c r="D165" s="68"/>
      <c r="E165" s="68"/>
      <c r="F165" s="68"/>
      <c r="G165" s="68"/>
      <c r="H165" s="68"/>
      <c r="I165" s="68"/>
      <c r="J165" s="32"/>
    </row>
    <row r="166" spans="1:13" x14ac:dyDescent="0.2">
      <c r="A166" s="31"/>
      <c r="B166" s="68"/>
      <c r="C166" s="68"/>
      <c r="D166" s="68"/>
      <c r="E166" s="68"/>
      <c r="F166" s="68"/>
      <c r="G166" s="68"/>
      <c r="H166" s="68"/>
      <c r="I166" s="68"/>
      <c r="J166" s="32"/>
    </row>
    <row r="167" spans="1:13" x14ac:dyDescent="0.2">
      <c r="A167" s="31"/>
      <c r="B167" s="68"/>
      <c r="C167" s="68"/>
      <c r="D167" s="68"/>
      <c r="E167" s="68"/>
      <c r="F167" s="68"/>
      <c r="G167" s="68"/>
      <c r="H167" s="68"/>
      <c r="I167" s="68"/>
      <c r="J167" s="32"/>
    </row>
    <row r="168" spans="1:13" x14ac:dyDescent="0.2">
      <c r="A168" s="31"/>
      <c r="B168" s="68"/>
      <c r="C168" s="68"/>
      <c r="D168" s="68"/>
      <c r="E168" s="68"/>
      <c r="F168" s="68"/>
      <c r="G168" s="68"/>
      <c r="H168" s="68"/>
      <c r="I168" s="68"/>
      <c r="J168" s="32"/>
    </row>
    <row r="169" spans="1:13" x14ac:dyDescent="0.2">
      <c r="A169" s="31"/>
      <c r="B169" s="68"/>
      <c r="C169" s="68"/>
      <c r="D169" s="68"/>
      <c r="E169" s="68"/>
      <c r="F169" s="68"/>
      <c r="G169" s="68"/>
      <c r="H169" s="68"/>
      <c r="I169" s="68"/>
      <c r="J169" s="32"/>
    </row>
    <row r="170" spans="1:13" x14ac:dyDescent="0.2">
      <c r="A170" s="31"/>
      <c r="B170" s="68"/>
      <c r="C170" s="68"/>
      <c r="D170" s="68"/>
      <c r="E170" s="68"/>
      <c r="F170" s="68"/>
      <c r="G170" s="68"/>
      <c r="H170" s="68"/>
      <c r="I170" s="68"/>
      <c r="J170" s="32"/>
    </row>
    <row r="171" spans="1:13" x14ac:dyDescent="0.2">
      <c r="A171" s="31"/>
      <c r="B171" s="68"/>
      <c r="C171" s="68"/>
      <c r="D171" s="68"/>
      <c r="E171" s="68"/>
      <c r="F171" s="68"/>
      <c r="G171" s="68"/>
      <c r="H171" s="68"/>
      <c r="I171" s="68"/>
      <c r="J171" s="32"/>
    </row>
    <row r="172" spans="1:13" x14ac:dyDescent="0.2">
      <c r="A172" s="31"/>
      <c r="B172" s="68"/>
      <c r="C172" s="68"/>
      <c r="D172" s="68"/>
      <c r="E172" s="68"/>
      <c r="F172" s="68"/>
      <c r="G172" s="68"/>
      <c r="H172" s="68"/>
      <c r="I172" s="68"/>
      <c r="J172" s="32"/>
    </row>
    <row r="173" spans="1:13" x14ac:dyDescent="0.2">
      <c r="A173" s="31"/>
      <c r="B173" s="68"/>
      <c r="C173" s="68"/>
      <c r="D173" s="68"/>
      <c r="E173" s="68"/>
      <c r="F173" s="68"/>
      <c r="G173" s="68"/>
      <c r="H173" s="68"/>
      <c r="I173" s="68"/>
      <c r="J173" s="32"/>
    </row>
    <row r="174" spans="1:13" x14ac:dyDescent="0.2">
      <c r="A174" s="31"/>
      <c r="B174" s="68"/>
      <c r="C174" s="68"/>
      <c r="D174" s="68"/>
      <c r="E174" s="68"/>
      <c r="F174" s="68"/>
      <c r="G174" s="68"/>
      <c r="H174" s="68"/>
      <c r="I174" s="68"/>
      <c r="J174" s="32"/>
    </row>
    <row r="175" spans="1:13" x14ac:dyDescent="0.2">
      <c r="A175" s="31"/>
      <c r="B175" s="68"/>
      <c r="C175" s="68"/>
      <c r="D175" s="68"/>
      <c r="E175" s="68"/>
      <c r="F175" s="68"/>
      <c r="G175" s="68"/>
      <c r="H175" s="68"/>
      <c r="I175" s="68"/>
      <c r="J175" s="32"/>
    </row>
    <row r="176" spans="1:13" x14ac:dyDescent="0.2">
      <c r="A176" s="31"/>
      <c r="B176" s="68"/>
      <c r="C176" s="68"/>
      <c r="D176" s="68"/>
      <c r="E176" s="68"/>
      <c r="F176" s="68"/>
      <c r="G176" s="68"/>
      <c r="H176" s="68"/>
      <c r="I176" s="68"/>
      <c r="J176" s="32"/>
    </row>
    <row r="177" spans="1:13" x14ac:dyDescent="0.2">
      <c r="A177" s="31"/>
      <c r="B177" s="68"/>
      <c r="C177" s="68"/>
      <c r="D177" s="68"/>
      <c r="E177" s="68"/>
      <c r="F177" s="68"/>
      <c r="G177" s="68"/>
      <c r="H177" s="68"/>
      <c r="I177" s="68"/>
      <c r="J177" s="32"/>
    </row>
    <row r="178" spans="1:13" x14ac:dyDescent="0.2">
      <c r="A178" s="31"/>
      <c r="B178" s="68"/>
      <c r="C178" s="68"/>
      <c r="D178" s="68"/>
      <c r="E178" s="68"/>
      <c r="F178" s="68"/>
      <c r="G178" s="68"/>
      <c r="H178" s="68"/>
      <c r="I178" s="68"/>
      <c r="J178" s="32"/>
    </row>
    <row r="179" spans="1:13" ht="20.100000000000001" customHeight="1" x14ac:dyDescent="0.2">
      <c r="A179" s="31"/>
      <c r="B179" s="68"/>
      <c r="C179" s="68"/>
      <c r="D179" s="68"/>
      <c r="E179" s="68"/>
      <c r="F179" s="68"/>
      <c r="G179" s="68"/>
      <c r="H179" s="68"/>
      <c r="I179" s="68"/>
      <c r="J179" s="32"/>
    </row>
    <row r="180" spans="1:13" x14ac:dyDescent="0.2">
      <c r="A180" s="31"/>
      <c r="B180" s="68"/>
      <c r="C180" s="68"/>
      <c r="D180" s="68"/>
      <c r="E180" s="68"/>
      <c r="F180" s="68"/>
      <c r="G180" s="68"/>
      <c r="H180" s="68"/>
      <c r="I180" s="68"/>
      <c r="J180" s="32"/>
    </row>
    <row r="181" spans="1:13" x14ac:dyDescent="0.2">
      <c r="A181" s="31"/>
      <c r="B181" s="68"/>
      <c r="C181" s="68"/>
      <c r="D181" s="68"/>
      <c r="E181" s="68"/>
      <c r="F181" s="68"/>
      <c r="G181" s="68"/>
      <c r="H181" s="68"/>
      <c r="I181" s="85" t="s">
        <v>66</v>
      </c>
      <c r="J181" s="86"/>
    </row>
    <row r="182" spans="1:13" s="3" customFormat="1" ht="15.75" thickBot="1" x14ac:dyDescent="0.25">
      <c r="A182" s="73"/>
      <c r="B182" s="74"/>
      <c r="C182" s="75"/>
      <c r="D182" s="75"/>
      <c r="E182" s="75"/>
      <c r="F182" s="75"/>
      <c r="G182" s="75"/>
      <c r="H182" s="75"/>
      <c r="I182" s="75"/>
      <c r="J182" s="76"/>
    </row>
    <row r="183" spans="1:13" hidden="1" x14ac:dyDescent="0.2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idden="1" x14ac:dyDescent="0.2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idden="1" x14ac:dyDescent="0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idden="1" x14ac:dyDescent="0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idden="1" x14ac:dyDescent="0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idden="1" x14ac:dyDescent="0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idden="1" x14ac:dyDescent="0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idden="1" x14ac:dyDescent="0.2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idden="1" x14ac:dyDescent="0.2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idden="1" x14ac:dyDescent="0.2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2:13" hidden="1" x14ac:dyDescent="0.2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2:13" hidden="1" x14ac:dyDescent="0.2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2:13" hidden="1" x14ac:dyDescent="0.2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2:13" hidden="1" x14ac:dyDescent="0.2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2:13" hidden="1" x14ac:dyDescent="0.2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2:13" hidden="1" x14ac:dyDescent="0.2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2:13" hidden="1" x14ac:dyDescent="0.2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2:13" hidden="1" x14ac:dyDescent="0.2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2:13" hidden="1" x14ac:dyDescent="0.2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2:13" hidden="1" x14ac:dyDescent="0.2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2:13" hidden="1" x14ac:dyDescent="0.2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2:13" hidden="1" x14ac:dyDescent="0.2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2:13" hidden="1" x14ac:dyDescent="0.2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2:13" hidden="1" x14ac:dyDescent="0.2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2:13" hidden="1" x14ac:dyDescent="0.2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2:13" hidden="1" x14ac:dyDescent="0.2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2:13" hidden="1" x14ac:dyDescent="0.2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2:13" hidden="1" x14ac:dyDescent="0.2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2:13" hidden="1" x14ac:dyDescent="0.2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2:13" hidden="1" x14ac:dyDescent="0.2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2:13" hidden="1" x14ac:dyDescent="0.2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2:13" hidden="1" x14ac:dyDescent="0.2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2:13" hidden="1" x14ac:dyDescent="0.2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2:13" hidden="1" x14ac:dyDescent="0.2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2:13" hidden="1" x14ac:dyDescent="0.2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2:13" hidden="1" x14ac:dyDescent="0.2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2:13" hidden="1" x14ac:dyDescent="0.2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2:13" hidden="1" x14ac:dyDescent="0.2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2:13" hidden="1" x14ac:dyDescent="0.2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2:13" hidden="1" x14ac:dyDescent="0.2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2:13" hidden="1" x14ac:dyDescent="0.2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2:13" hidden="1" x14ac:dyDescent="0.2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2:13" hidden="1" x14ac:dyDescent="0.2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2:13" hidden="1" x14ac:dyDescent="0.2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2:13" hidden="1" x14ac:dyDescent="0.2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2:13" hidden="1" x14ac:dyDescent="0.2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2:13" hidden="1" x14ac:dyDescent="0.2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2:13" hidden="1" x14ac:dyDescent="0.2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2:13" hidden="1" x14ac:dyDescent="0.2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2:13" hidden="1" x14ac:dyDescent="0.2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2:13" hidden="1" x14ac:dyDescent="0.2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2:13" hidden="1" x14ac:dyDescent="0.2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2:13" hidden="1" x14ac:dyDescent="0.2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2:13" hidden="1" x14ac:dyDescent="0.2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2:13" hidden="1" x14ac:dyDescent="0.2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2:13" hidden="1" x14ac:dyDescent="0.2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2:13" hidden="1" x14ac:dyDescent="0.2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2:13" hidden="1" x14ac:dyDescent="0.2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2:13" hidden="1" x14ac:dyDescent="0.2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2:13" hidden="1" x14ac:dyDescent="0.2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2:13" hidden="1" x14ac:dyDescent="0.2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2:13" hidden="1" x14ac:dyDescent="0.2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2:13" hidden="1" x14ac:dyDescent="0.2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2:13" hidden="1" x14ac:dyDescent="0.2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2:13" hidden="1" x14ac:dyDescent="0.2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2:13" hidden="1" x14ac:dyDescent="0.2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2:13" hidden="1" x14ac:dyDescent="0.2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2:13" hidden="1" x14ac:dyDescent="0.2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2:13" hidden="1" x14ac:dyDescent="0.2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2:13" hidden="1" x14ac:dyDescent="0.2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2:13" hidden="1" x14ac:dyDescent="0.2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2:13" hidden="1" x14ac:dyDescent="0.2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2:13" hidden="1" x14ac:dyDescent="0.2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2:13" hidden="1" x14ac:dyDescent="0.2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2:13" hidden="1" x14ac:dyDescent="0.2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2:13" hidden="1" x14ac:dyDescent="0.2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2:13" hidden="1" x14ac:dyDescent="0.2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2:13" hidden="1" x14ac:dyDescent="0.2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2:13" hidden="1" x14ac:dyDescent="0.2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2:13" hidden="1" x14ac:dyDescent="0.2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2:13" hidden="1" x14ac:dyDescent="0.2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2:13" hidden="1" x14ac:dyDescent="0.2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2:13" hidden="1" x14ac:dyDescent="0.2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2:13" hidden="1" x14ac:dyDescent="0.2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2:13" hidden="1" x14ac:dyDescent="0.2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2:13" hidden="1" x14ac:dyDescent="0.2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2:13" hidden="1" x14ac:dyDescent="0.2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2:13" hidden="1" x14ac:dyDescent="0.2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2:13" hidden="1" x14ac:dyDescent="0.2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2:13" hidden="1" x14ac:dyDescent="0.2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2:13" hidden="1" x14ac:dyDescent="0.2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2:13" hidden="1" x14ac:dyDescent="0.2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2:13" hidden="1" x14ac:dyDescent="0.2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2:13" hidden="1" x14ac:dyDescent="0.2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2:13" hidden="1" x14ac:dyDescent="0.2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2:13" hidden="1" x14ac:dyDescent="0.2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2:13" hidden="1" x14ac:dyDescent="0.2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2:13" hidden="1" x14ac:dyDescent="0.2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2:13" hidden="1" x14ac:dyDescent="0.2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2:13" hidden="1" x14ac:dyDescent="0.2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2:13" hidden="1" x14ac:dyDescent="0.2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2:13" hidden="1" x14ac:dyDescent="0.2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 spans="2:13" hidden="1" x14ac:dyDescent="0.2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 spans="2:13" hidden="1" x14ac:dyDescent="0.2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 spans="2:13" hidden="1" x14ac:dyDescent="0.2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 spans="2:13" hidden="1" x14ac:dyDescent="0.2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 spans="2:13" hidden="1" x14ac:dyDescent="0.2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 spans="2:13" hidden="1" x14ac:dyDescent="0.2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 spans="2:13" hidden="1" x14ac:dyDescent="0.2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 spans="2:13" hidden="1" x14ac:dyDescent="0.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 spans="2:13" hidden="1" x14ac:dyDescent="0.2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 spans="2:13" hidden="1" x14ac:dyDescent="0.2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 spans="2:13" hidden="1" x14ac:dyDescent="0.2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 spans="2:13" hidden="1" x14ac:dyDescent="0.2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 spans="2:13" hidden="1" x14ac:dyDescent="0.2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2:13" hidden="1" x14ac:dyDescent="0.2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 spans="2:13" hidden="1" x14ac:dyDescent="0.2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 spans="2:13" hidden="1" x14ac:dyDescent="0.2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 spans="2:13" hidden="1" x14ac:dyDescent="0.2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 spans="2:13" hidden="1" x14ac:dyDescent="0.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 spans="2:13" hidden="1" x14ac:dyDescent="0.2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 spans="2:13" hidden="1" x14ac:dyDescent="0.2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 spans="2:13" hidden="1" x14ac:dyDescent="0.2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 spans="2:13" hidden="1" x14ac:dyDescent="0.2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 spans="2:13" hidden="1" x14ac:dyDescent="0.2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 spans="2:13" hidden="1" x14ac:dyDescent="0.2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 spans="2:13" hidden="1" x14ac:dyDescent="0.2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 spans="2:13" hidden="1" x14ac:dyDescent="0.2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 spans="2:13" hidden="1" x14ac:dyDescent="0.2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 spans="2:13" hidden="1" x14ac:dyDescent="0.2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 spans="2:13" hidden="1" x14ac:dyDescent="0.2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 spans="2:13" hidden="1" x14ac:dyDescent="0.2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 spans="2:13" hidden="1" x14ac:dyDescent="0.2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 spans="2:13" hidden="1" x14ac:dyDescent="0.2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 spans="2:13" hidden="1" x14ac:dyDescent="0.2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 spans="2:13" hidden="1" x14ac:dyDescent="0.2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 spans="2:13" hidden="1" x14ac:dyDescent="0.2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 spans="2:13" hidden="1" x14ac:dyDescent="0.2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 spans="2:13" hidden="1" x14ac:dyDescent="0.2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 spans="2:13" hidden="1" x14ac:dyDescent="0.2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 spans="2:13" hidden="1" x14ac:dyDescent="0.2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 spans="2:13" hidden="1" x14ac:dyDescent="0.2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 spans="2:13" hidden="1" x14ac:dyDescent="0.2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 spans="2:13" hidden="1" x14ac:dyDescent="0.2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 spans="2:13" hidden="1" x14ac:dyDescent="0.2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 spans="2:13" hidden="1" x14ac:dyDescent="0.2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 spans="2:13" hidden="1" x14ac:dyDescent="0.2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 spans="2:13" hidden="1" x14ac:dyDescent="0.2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 spans="2:13" hidden="1" x14ac:dyDescent="0.2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 spans="2:13" hidden="1" x14ac:dyDescent="0.2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 spans="2:13" hidden="1" x14ac:dyDescent="0.2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2:13" hidden="1" x14ac:dyDescent="0.2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 spans="2:13" hidden="1" x14ac:dyDescent="0.2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 spans="2:13" hidden="1" x14ac:dyDescent="0.2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 spans="2:13" hidden="1" x14ac:dyDescent="0.2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 spans="2:13" hidden="1" x14ac:dyDescent="0.2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 spans="2:13" hidden="1" x14ac:dyDescent="0.2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 spans="2:13" hidden="1" x14ac:dyDescent="0.2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 spans="2:13" hidden="1" x14ac:dyDescent="0.2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 spans="2:13" hidden="1" x14ac:dyDescent="0.2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 spans="2:13" hidden="1" x14ac:dyDescent="0.2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 spans="2:13" hidden="1" x14ac:dyDescent="0.2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 spans="2:13" hidden="1" x14ac:dyDescent="0.2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 spans="2:13" hidden="1" x14ac:dyDescent="0.2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 spans="2:13" hidden="1" x14ac:dyDescent="0.2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 spans="2:13" hidden="1" x14ac:dyDescent="0.2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 spans="2:13" hidden="1" x14ac:dyDescent="0.2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2:13" hidden="1" x14ac:dyDescent="0.2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 spans="2:13" hidden="1" x14ac:dyDescent="0.2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 spans="2:13" hidden="1" x14ac:dyDescent="0.2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 spans="2:13" hidden="1" x14ac:dyDescent="0.2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 spans="2:13" hidden="1" x14ac:dyDescent="0.2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 spans="2:13" hidden="1" x14ac:dyDescent="0.2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 spans="2:13" hidden="1" x14ac:dyDescent="0.2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 spans="2:13" hidden="1" x14ac:dyDescent="0.2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 spans="2:13" hidden="1" x14ac:dyDescent="0.2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 spans="2:13" hidden="1" x14ac:dyDescent="0.2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 spans="2:13" hidden="1" x14ac:dyDescent="0.2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 spans="2:13" hidden="1" x14ac:dyDescent="0.2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 spans="2:13" hidden="1" x14ac:dyDescent="0.2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 spans="2:13" hidden="1" x14ac:dyDescent="0.2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 spans="2:13" hidden="1" x14ac:dyDescent="0.2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 spans="2:13" hidden="1" x14ac:dyDescent="0.2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 spans="2:13" hidden="1" x14ac:dyDescent="0.2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 spans="2:13" hidden="1" x14ac:dyDescent="0.2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 spans="2:13" hidden="1" x14ac:dyDescent="0.2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 spans="2:13" hidden="1" x14ac:dyDescent="0.2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 spans="2:13" hidden="1" x14ac:dyDescent="0.2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 spans="2:13" hidden="1" x14ac:dyDescent="0.2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 spans="2:13" hidden="1" x14ac:dyDescent="0.2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 spans="2:13" hidden="1" x14ac:dyDescent="0.2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 spans="2:13" hidden="1" x14ac:dyDescent="0.2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 spans="2:13" hidden="1" x14ac:dyDescent="0.2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 spans="2:13" hidden="1" x14ac:dyDescent="0.2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 spans="2:13" hidden="1" x14ac:dyDescent="0.2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 spans="2:13" hidden="1" x14ac:dyDescent="0.2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 spans="2:13" hidden="1" x14ac:dyDescent="0.2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 spans="2:13" hidden="1" x14ac:dyDescent="0.2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 spans="2:13" hidden="1" x14ac:dyDescent="0.2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 spans="2:13" hidden="1" x14ac:dyDescent="0.2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 spans="2:13" hidden="1" x14ac:dyDescent="0.2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 spans="2:13" hidden="1" x14ac:dyDescent="0.2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 spans="2:13" hidden="1" x14ac:dyDescent="0.2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 spans="2:13" hidden="1" x14ac:dyDescent="0.2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 spans="2:13" hidden="1" x14ac:dyDescent="0.2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 spans="2:13" hidden="1" x14ac:dyDescent="0.2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 spans="2:13" hidden="1" x14ac:dyDescent="0.2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 spans="2:13" hidden="1" x14ac:dyDescent="0.2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 spans="2:13" hidden="1" x14ac:dyDescent="0.2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 spans="2:13" hidden="1" x14ac:dyDescent="0.2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 spans="2:13" hidden="1" x14ac:dyDescent="0.2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 spans="2:13" hidden="1" x14ac:dyDescent="0.2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</row>
    <row r="395" spans="2:13" hidden="1" x14ac:dyDescent="0.2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</row>
    <row r="396" spans="2:13" hidden="1" x14ac:dyDescent="0.2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</row>
    <row r="397" spans="2:13" hidden="1" x14ac:dyDescent="0.2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</row>
    <row r="398" spans="2:13" hidden="1" x14ac:dyDescent="0.2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</row>
    <row r="399" spans="2:13" hidden="1" x14ac:dyDescent="0.2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</row>
    <row r="400" spans="2:13" hidden="1" x14ac:dyDescent="0.2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</row>
    <row r="401" spans="2:13" hidden="1" x14ac:dyDescent="0.2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</row>
    <row r="402" spans="2:13" hidden="1" x14ac:dyDescent="0.2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</row>
    <row r="403" spans="2:13" hidden="1" x14ac:dyDescent="0.2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</row>
    <row r="404" spans="2:13" hidden="1" x14ac:dyDescent="0.2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</row>
    <row r="405" spans="2:13" hidden="1" x14ac:dyDescent="0.2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</row>
    <row r="406" spans="2:13" hidden="1" x14ac:dyDescent="0.2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</row>
    <row r="407" spans="2:13" hidden="1" x14ac:dyDescent="0.2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</row>
    <row r="408" spans="2:13" hidden="1" x14ac:dyDescent="0.2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</row>
    <row r="409" spans="2:13" hidden="1" x14ac:dyDescent="0.2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</row>
    <row r="410" spans="2:13" hidden="1" x14ac:dyDescent="0.2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</row>
    <row r="411" spans="2:13" hidden="1" x14ac:dyDescent="0.2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</row>
    <row r="412" spans="2:13" hidden="1" x14ac:dyDescent="0.2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</row>
    <row r="413" spans="2:13" hidden="1" x14ac:dyDescent="0.2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</row>
    <row r="414" spans="2:13" hidden="1" x14ac:dyDescent="0.2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</row>
    <row r="415" spans="2:13" hidden="1" x14ac:dyDescent="0.2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</row>
    <row r="416" spans="2:13" hidden="1" x14ac:dyDescent="0.2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</row>
    <row r="417" spans="2:13" hidden="1" x14ac:dyDescent="0.2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</row>
    <row r="418" spans="2:13" hidden="1" x14ac:dyDescent="0.2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</row>
    <row r="419" spans="2:13" hidden="1" x14ac:dyDescent="0.2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</row>
    <row r="420" spans="2:13" hidden="1" x14ac:dyDescent="0.2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</row>
    <row r="421" spans="2:13" hidden="1" x14ac:dyDescent="0.2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</row>
    <row r="422" spans="2:13" hidden="1" x14ac:dyDescent="0.2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</row>
    <row r="423" spans="2:13" hidden="1" x14ac:dyDescent="0.2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</row>
    <row r="424" spans="2:13" hidden="1" x14ac:dyDescent="0.2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</row>
    <row r="425" spans="2:13" hidden="1" x14ac:dyDescent="0.2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</row>
    <row r="426" spans="2:13" hidden="1" x14ac:dyDescent="0.2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</row>
    <row r="427" spans="2:13" hidden="1" x14ac:dyDescent="0.2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</row>
    <row r="428" spans="2:13" hidden="1" x14ac:dyDescent="0.2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</row>
    <row r="429" spans="2:13" hidden="1" x14ac:dyDescent="0.2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</row>
    <row r="430" spans="2:13" hidden="1" x14ac:dyDescent="0.2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</row>
    <row r="431" spans="2:13" hidden="1" x14ac:dyDescent="0.2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</row>
    <row r="432" spans="2:13" hidden="1" x14ac:dyDescent="0.2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</row>
    <row r="433" spans="2:13" hidden="1" x14ac:dyDescent="0.2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</row>
    <row r="434" spans="2:13" hidden="1" x14ac:dyDescent="0.2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</row>
    <row r="435" spans="2:13" hidden="1" x14ac:dyDescent="0.2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</row>
    <row r="436" spans="2:13" hidden="1" x14ac:dyDescent="0.2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</row>
    <row r="437" spans="2:13" hidden="1" x14ac:dyDescent="0.2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</row>
    <row r="438" spans="2:13" hidden="1" x14ac:dyDescent="0.2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</row>
    <row r="439" spans="2:13" hidden="1" x14ac:dyDescent="0.2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</row>
    <row r="440" spans="2:13" hidden="1" x14ac:dyDescent="0.2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</row>
    <row r="441" spans="2:13" hidden="1" x14ac:dyDescent="0.2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</row>
    <row r="442" spans="2:13" hidden="1" x14ac:dyDescent="0.2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</row>
    <row r="443" spans="2:13" hidden="1" x14ac:dyDescent="0.2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</row>
    <row r="444" spans="2:13" hidden="1" x14ac:dyDescent="0.2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</row>
    <row r="445" spans="2:13" hidden="1" x14ac:dyDescent="0.2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</row>
    <row r="446" spans="2:13" hidden="1" x14ac:dyDescent="0.2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</row>
    <row r="447" spans="2:13" hidden="1" x14ac:dyDescent="0.2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</row>
    <row r="448" spans="2:13" hidden="1" x14ac:dyDescent="0.2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</row>
    <row r="449" spans="2:13" hidden="1" x14ac:dyDescent="0.2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</row>
    <row r="450" spans="2:13" hidden="1" x14ac:dyDescent="0.2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</row>
    <row r="451" spans="2:13" hidden="1" x14ac:dyDescent="0.2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</row>
    <row r="452" spans="2:13" hidden="1" x14ac:dyDescent="0.2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</row>
    <row r="453" spans="2:13" hidden="1" x14ac:dyDescent="0.2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</row>
    <row r="454" spans="2:13" hidden="1" x14ac:dyDescent="0.2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</row>
    <row r="455" spans="2:13" hidden="1" x14ac:dyDescent="0.2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</row>
    <row r="456" spans="2:13" hidden="1" x14ac:dyDescent="0.2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</row>
    <row r="457" spans="2:13" hidden="1" x14ac:dyDescent="0.2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</row>
    <row r="458" spans="2:13" hidden="1" x14ac:dyDescent="0.2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</row>
    <row r="459" spans="2:13" hidden="1" x14ac:dyDescent="0.2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</row>
    <row r="460" spans="2:13" hidden="1" x14ac:dyDescent="0.2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</row>
    <row r="461" spans="2:13" hidden="1" x14ac:dyDescent="0.2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</row>
    <row r="462" spans="2:13" hidden="1" x14ac:dyDescent="0.2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</row>
    <row r="463" spans="2:13" hidden="1" x14ac:dyDescent="0.2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</row>
    <row r="464" spans="2:13" hidden="1" x14ac:dyDescent="0.2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</row>
    <row r="465" spans="2:13" hidden="1" x14ac:dyDescent="0.2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</row>
    <row r="466" spans="2:13" hidden="1" x14ac:dyDescent="0.2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</row>
    <row r="467" spans="2:13" hidden="1" x14ac:dyDescent="0.2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</row>
    <row r="468" spans="2:13" hidden="1" x14ac:dyDescent="0.2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</row>
    <row r="469" spans="2:13" hidden="1" x14ac:dyDescent="0.2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</row>
    <row r="470" spans="2:13" hidden="1" x14ac:dyDescent="0.2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</row>
    <row r="471" spans="2:13" hidden="1" x14ac:dyDescent="0.2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</row>
    <row r="472" spans="2:13" hidden="1" x14ac:dyDescent="0.2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</row>
    <row r="473" spans="2:13" hidden="1" x14ac:dyDescent="0.2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</row>
    <row r="474" spans="2:13" hidden="1" x14ac:dyDescent="0.2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</row>
    <row r="475" spans="2:13" hidden="1" x14ac:dyDescent="0.2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</row>
    <row r="476" spans="2:13" hidden="1" x14ac:dyDescent="0.2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</row>
    <row r="477" spans="2:13" hidden="1" x14ac:dyDescent="0.2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</row>
    <row r="478" spans="2:13" hidden="1" x14ac:dyDescent="0.2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</row>
    <row r="479" spans="2:13" hidden="1" x14ac:dyDescent="0.2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</row>
    <row r="480" spans="2:13" hidden="1" x14ac:dyDescent="0.2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</row>
    <row r="481" spans="2:13" hidden="1" x14ac:dyDescent="0.2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</row>
    <row r="482" spans="2:13" hidden="1" x14ac:dyDescent="0.2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</row>
    <row r="483" spans="2:13" hidden="1" x14ac:dyDescent="0.2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</row>
    <row r="484" spans="2:13" hidden="1" x14ac:dyDescent="0.2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</row>
    <row r="485" spans="2:13" hidden="1" x14ac:dyDescent="0.2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</row>
    <row r="486" spans="2:13" hidden="1" x14ac:dyDescent="0.2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</row>
    <row r="487" spans="2:13" hidden="1" x14ac:dyDescent="0.2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</row>
    <row r="488" spans="2:13" hidden="1" x14ac:dyDescent="0.2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</row>
    <row r="489" spans="2:13" hidden="1" x14ac:dyDescent="0.2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</row>
    <row r="490" spans="2:13" hidden="1" x14ac:dyDescent="0.2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</row>
    <row r="491" spans="2:13" hidden="1" x14ac:dyDescent="0.2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</row>
    <row r="492" spans="2:13" hidden="1" x14ac:dyDescent="0.2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</row>
    <row r="493" spans="2:13" hidden="1" x14ac:dyDescent="0.2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</row>
    <row r="494" spans="2:13" hidden="1" x14ac:dyDescent="0.2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</row>
    <row r="495" spans="2:13" hidden="1" x14ac:dyDescent="0.2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</row>
    <row r="496" spans="2:13" hidden="1" x14ac:dyDescent="0.2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</row>
    <row r="497" spans="2:13" hidden="1" x14ac:dyDescent="0.2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</row>
    <row r="498" spans="2:13" hidden="1" x14ac:dyDescent="0.2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</row>
    <row r="499" spans="2:13" hidden="1" x14ac:dyDescent="0.2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</row>
    <row r="500" spans="2:13" hidden="1" x14ac:dyDescent="0.2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</row>
    <row r="501" spans="2:13" hidden="1" x14ac:dyDescent="0.2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</row>
    <row r="502" spans="2:13" hidden="1" x14ac:dyDescent="0.2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</row>
    <row r="503" spans="2:13" hidden="1" x14ac:dyDescent="0.2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</row>
    <row r="504" spans="2:13" hidden="1" x14ac:dyDescent="0.2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</row>
    <row r="505" spans="2:13" hidden="1" x14ac:dyDescent="0.2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</row>
    <row r="506" spans="2:13" hidden="1" x14ac:dyDescent="0.2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</row>
    <row r="507" spans="2:13" hidden="1" x14ac:dyDescent="0.2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</row>
    <row r="508" spans="2:13" hidden="1" x14ac:dyDescent="0.2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</row>
    <row r="509" spans="2:13" hidden="1" x14ac:dyDescent="0.2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</row>
    <row r="510" spans="2:13" hidden="1" x14ac:dyDescent="0.2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</row>
    <row r="511" spans="2:13" hidden="1" x14ac:dyDescent="0.2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</row>
    <row r="512" spans="2:13" hidden="1" x14ac:dyDescent="0.2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</row>
    <row r="513" spans="2:13" hidden="1" x14ac:dyDescent="0.2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</row>
    <row r="514" spans="2:13" hidden="1" x14ac:dyDescent="0.2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</row>
    <row r="515" spans="2:13" hidden="1" x14ac:dyDescent="0.2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</row>
    <row r="516" spans="2:13" hidden="1" x14ac:dyDescent="0.2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</row>
    <row r="517" spans="2:13" hidden="1" x14ac:dyDescent="0.2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</row>
    <row r="518" spans="2:13" hidden="1" x14ac:dyDescent="0.2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</row>
    <row r="519" spans="2:13" hidden="1" x14ac:dyDescent="0.2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</row>
    <row r="520" spans="2:13" hidden="1" x14ac:dyDescent="0.2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</row>
    <row r="521" spans="2:13" hidden="1" x14ac:dyDescent="0.2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</row>
    <row r="522" spans="2:13" hidden="1" x14ac:dyDescent="0.2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</row>
    <row r="523" spans="2:13" hidden="1" x14ac:dyDescent="0.2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</row>
    <row r="524" spans="2:13" hidden="1" x14ac:dyDescent="0.2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</row>
    <row r="525" spans="2:13" hidden="1" x14ac:dyDescent="0.2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</row>
    <row r="526" spans="2:13" hidden="1" x14ac:dyDescent="0.2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</row>
    <row r="527" spans="2:13" hidden="1" x14ac:dyDescent="0.2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</row>
    <row r="528" spans="2:13" hidden="1" x14ac:dyDescent="0.2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</row>
    <row r="529" spans="2:13" hidden="1" x14ac:dyDescent="0.2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</row>
    <row r="530" spans="2:13" hidden="1" x14ac:dyDescent="0.2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</row>
    <row r="531" spans="2:13" hidden="1" x14ac:dyDescent="0.2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</row>
    <row r="532" spans="2:13" hidden="1" x14ac:dyDescent="0.2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</row>
    <row r="533" spans="2:13" hidden="1" x14ac:dyDescent="0.2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</row>
    <row r="534" spans="2:13" hidden="1" x14ac:dyDescent="0.2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</row>
    <row r="535" spans="2:13" hidden="1" x14ac:dyDescent="0.2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</row>
    <row r="536" spans="2:13" hidden="1" x14ac:dyDescent="0.2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</row>
    <row r="537" spans="2:13" hidden="1" x14ac:dyDescent="0.2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</row>
    <row r="538" spans="2:13" hidden="1" x14ac:dyDescent="0.2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</row>
    <row r="539" spans="2:13" hidden="1" x14ac:dyDescent="0.2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</row>
    <row r="540" spans="2:13" hidden="1" x14ac:dyDescent="0.2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</row>
    <row r="541" spans="2:13" hidden="1" x14ac:dyDescent="0.2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</row>
    <row r="542" spans="2:13" hidden="1" x14ac:dyDescent="0.2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</row>
    <row r="543" spans="2:13" hidden="1" x14ac:dyDescent="0.2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</row>
    <row r="544" spans="2:13" hidden="1" x14ac:dyDescent="0.2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</row>
    <row r="545" spans="2:13" hidden="1" x14ac:dyDescent="0.2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</row>
    <row r="546" spans="2:13" hidden="1" x14ac:dyDescent="0.2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</row>
    <row r="547" spans="2:13" hidden="1" x14ac:dyDescent="0.2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</row>
    <row r="548" spans="2:13" hidden="1" x14ac:dyDescent="0.2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</row>
    <row r="549" spans="2:13" hidden="1" x14ac:dyDescent="0.2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</row>
    <row r="550" spans="2:13" hidden="1" x14ac:dyDescent="0.2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</row>
    <row r="551" spans="2:13" hidden="1" x14ac:dyDescent="0.2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</row>
    <row r="552" spans="2:13" hidden="1" x14ac:dyDescent="0.2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</row>
    <row r="553" spans="2:13" hidden="1" x14ac:dyDescent="0.2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</row>
    <row r="554" spans="2:13" hidden="1" x14ac:dyDescent="0.2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</row>
    <row r="555" spans="2:13" hidden="1" x14ac:dyDescent="0.2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</row>
    <row r="556" spans="2:13" hidden="1" x14ac:dyDescent="0.2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</row>
    <row r="557" spans="2:13" hidden="1" x14ac:dyDescent="0.2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</row>
    <row r="558" spans="2:13" hidden="1" x14ac:dyDescent="0.2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</row>
    <row r="559" spans="2:13" hidden="1" x14ac:dyDescent="0.2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</row>
    <row r="560" spans="2:13" hidden="1" x14ac:dyDescent="0.2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</row>
    <row r="561" spans="2:13" hidden="1" x14ac:dyDescent="0.2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</row>
    <row r="562" spans="2:13" hidden="1" x14ac:dyDescent="0.2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</row>
    <row r="563" spans="2:13" hidden="1" x14ac:dyDescent="0.2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</row>
    <row r="564" spans="2:13" hidden="1" x14ac:dyDescent="0.2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</row>
    <row r="565" spans="2:13" hidden="1" x14ac:dyDescent="0.2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</row>
    <row r="566" spans="2:13" hidden="1" x14ac:dyDescent="0.2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</row>
    <row r="567" spans="2:13" hidden="1" x14ac:dyDescent="0.2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</row>
    <row r="568" spans="2:13" hidden="1" x14ac:dyDescent="0.2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</row>
    <row r="569" spans="2:13" hidden="1" x14ac:dyDescent="0.2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</row>
    <row r="570" spans="2:13" hidden="1" x14ac:dyDescent="0.2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</row>
    <row r="571" spans="2:13" hidden="1" x14ac:dyDescent="0.2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</row>
    <row r="572" spans="2:13" hidden="1" x14ac:dyDescent="0.2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</row>
    <row r="573" spans="2:13" hidden="1" x14ac:dyDescent="0.2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</row>
    <row r="574" spans="2:13" hidden="1" x14ac:dyDescent="0.2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</row>
    <row r="575" spans="2:13" hidden="1" x14ac:dyDescent="0.2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</row>
    <row r="576" spans="2:13" hidden="1" x14ac:dyDescent="0.2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</row>
    <row r="577" spans="2:13" hidden="1" x14ac:dyDescent="0.2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</row>
    <row r="578" spans="2:13" hidden="1" x14ac:dyDescent="0.2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</row>
    <row r="579" spans="2:13" hidden="1" x14ac:dyDescent="0.2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</row>
    <row r="580" spans="2:13" hidden="1" x14ac:dyDescent="0.2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</row>
    <row r="581" spans="2:13" hidden="1" x14ac:dyDescent="0.2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</row>
    <row r="582" spans="2:13" hidden="1" x14ac:dyDescent="0.2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</row>
    <row r="583" spans="2:13" hidden="1" x14ac:dyDescent="0.2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 spans="2:13" hidden="1" x14ac:dyDescent="0.2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 spans="2:13" hidden="1" x14ac:dyDescent="0.2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 spans="2:13" hidden="1" x14ac:dyDescent="0.2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 spans="2:13" hidden="1" x14ac:dyDescent="0.2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 spans="2:13" hidden="1" x14ac:dyDescent="0.2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 spans="2:13" hidden="1" x14ac:dyDescent="0.2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 spans="2:13" hidden="1" x14ac:dyDescent="0.2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 spans="2:13" hidden="1" x14ac:dyDescent="0.2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 spans="2:13" hidden="1" x14ac:dyDescent="0.2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 spans="2:13" hidden="1" x14ac:dyDescent="0.2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 spans="2:13" hidden="1" x14ac:dyDescent="0.2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 spans="2:13" hidden="1" x14ac:dyDescent="0.2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 spans="2:13" hidden="1" x14ac:dyDescent="0.2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 spans="2:13" hidden="1" x14ac:dyDescent="0.2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 spans="2:13" hidden="1" x14ac:dyDescent="0.2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 spans="2:13" hidden="1" x14ac:dyDescent="0.2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 spans="2:13" hidden="1" x14ac:dyDescent="0.2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 spans="2:13" hidden="1" x14ac:dyDescent="0.2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 spans="2:13" hidden="1" x14ac:dyDescent="0.2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 spans="2:13" hidden="1" x14ac:dyDescent="0.2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 spans="2:13" hidden="1" x14ac:dyDescent="0.2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 spans="2:13" hidden="1" x14ac:dyDescent="0.2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 spans="2:13" hidden="1" x14ac:dyDescent="0.2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 spans="2:13" hidden="1" x14ac:dyDescent="0.2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 spans="2:13" hidden="1" x14ac:dyDescent="0.2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 spans="2:13" hidden="1" x14ac:dyDescent="0.2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 spans="2:13" hidden="1" x14ac:dyDescent="0.2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 spans="2:13" hidden="1" x14ac:dyDescent="0.2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 spans="2:13" hidden="1" x14ac:dyDescent="0.2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 spans="2:13" hidden="1" x14ac:dyDescent="0.2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 spans="2:13" hidden="1" x14ac:dyDescent="0.2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2:13" hidden="1" x14ac:dyDescent="0.2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2:13" hidden="1" x14ac:dyDescent="0.2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2:13" hidden="1" x14ac:dyDescent="0.2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2:13" hidden="1" x14ac:dyDescent="0.2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2:13" hidden="1" x14ac:dyDescent="0.2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2:13" hidden="1" x14ac:dyDescent="0.2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2:13" hidden="1" x14ac:dyDescent="0.2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2:13" hidden="1" x14ac:dyDescent="0.2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2:13" hidden="1" x14ac:dyDescent="0.2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2:13" hidden="1" x14ac:dyDescent="0.2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2:13" hidden="1" x14ac:dyDescent="0.2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2:13" hidden="1" x14ac:dyDescent="0.2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2:13" hidden="1" x14ac:dyDescent="0.2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2:13" hidden="1" x14ac:dyDescent="0.2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2:13" hidden="1" x14ac:dyDescent="0.2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2:13" hidden="1" x14ac:dyDescent="0.2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2:13" hidden="1" x14ac:dyDescent="0.2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2:13" hidden="1" x14ac:dyDescent="0.2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2:13" hidden="1" x14ac:dyDescent="0.2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2:13" hidden="1" x14ac:dyDescent="0.2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2:13" hidden="1" x14ac:dyDescent="0.2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2:13" hidden="1" x14ac:dyDescent="0.2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2:13" hidden="1" x14ac:dyDescent="0.2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2:13" hidden="1" x14ac:dyDescent="0.2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2:13" hidden="1" x14ac:dyDescent="0.2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2:13" hidden="1" x14ac:dyDescent="0.2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2:13" hidden="1" x14ac:dyDescent="0.2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2:13" hidden="1" x14ac:dyDescent="0.2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2:13" hidden="1" x14ac:dyDescent="0.2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2:13" hidden="1" x14ac:dyDescent="0.2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2:13" hidden="1" x14ac:dyDescent="0.2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2:13" hidden="1" x14ac:dyDescent="0.2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2:13" hidden="1" x14ac:dyDescent="0.2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2:13" hidden="1" x14ac:dyDescent="0.2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2:13" hidden="1" x14ac:dyDescent="0.2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2:13" hidden="1" x14ac:dyDescent="0.2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2:13" hidden="1" x14ac:dyDescent="0.2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2:13" hidden="1" x14ac:dyDescent="0.2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2:13" hidden="1" x14ac:dyDescent="0.2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2:13" hidden="1" x14ac:dyDescent="0.2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2:13" hidden="1" x14ac:dyDescent="0.2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2:13" hidden="1" x14ac:dyDescent="0.2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2:13" hidden="1" x14ac:dyDescent="0.2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2:13" hidden="1" x14ac:dyDescent="0.2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2:13" hidden="1" x14ac:dyDescent="0.2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2:13" hidden="1" x14ac:dyDescent="0.2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2:13" hidden="1" x14ac:dyDescent="0.2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2:13" hidden="1" x14ac:dyDescent="0.2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2:13" hidden="1" x14ac:dyDescent="0.2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2:13" hidden="1" x14ac:dyDescent="0.2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2:13" hidden="1" x14ac:dyDescent="0.2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2:13" hidden="1" x14ac:dyDescent="0.2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2:13" hidden="1" x14ac:dyDescent="0.2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2:13" hidden="1" x14ac:dyDescent="0.2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2:13" hidden="1" x14ac:dyDescent="0.2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2:13" hidden="1" x14ac:dyDescent="0.2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2:13" hidden="1" x14ac:dyDescent="0.2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2:13" hidden="1" x14ac:dyDescent="0.2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2:13" hidden="1" x14ac:dyDescent="0.2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2:13" hidden="1" x14ac:dyDescent="0.2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2:13" hidden="1" x14ac:dyDescent="0.2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2:13" hidden="1" x14ac:dyDescent="0.2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2:13" hidden="1" x14ac:dyDescent="0.2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2:13" hidden="1" x14ac:dyDescent="0.2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2:13" hidden="1" x14ac:dyDescent="0.2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2:13" hidden="1" x14ac:dyDescent="0.2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2:13" hidden="1" x14ac:dyDescent="0.2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2:13" hidden="1" x14ac:dyDescent="0.2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2:13" hidden="1" x14ac:dyDescent="0.2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2:13" hidden="1" x14ac:dyDescent="0.2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2:13" hidden="1" x14ac:dyDescent="0.2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2:13" hidden="1" x14ac:dyDescent="0.2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2:13" hidden="1" x14ac:dyDescent="0.2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2:13" hidden="1" x14ac:dyDescent="0.2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2:13" hidden="1" x14ac:dyDescent="0.2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2:13" hidden="1" x14ac:dyDescent="0.2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2:13" hidden="1" x14ac:dyDescent="0.2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2:13" hidden="1" x14ac:dyDescent="0.2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2:13" hidden="1" x14ac:dyDescent="0.2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2:13" hidden="1" x14ac:dyDescent="0.2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2:13" hidden="1" x14ac:dyDescent="0.2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2:13" hidden="1" x14ac:dyDescent="0.2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2:13" hidden="1" x14ac:dyDescent="0.2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2:13" hidden="1" x14ac:dyDescent="0.2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2:13" hidden="1" x14ac:dyDescent="0.2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2:13" hidden="1" x14ac:dyDescent="0.2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2:13" hidden="1" x14ac:dyDescent="0.2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2:13" hidden="1" x14ac:dyDescent="0.2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2:13" hidden="1" x14ac:dyDescent="0.2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2:13" hidden="1" x14ac:dyDescent="0.2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2:13" hidden="1" x14ac:dyDescent="0.2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2:13" hidden="1" x14ac:dyDescent="0.2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2:13" hidden="1" x14ac:dyDescent="0.2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2:13" hidden="1" x14ac:dyDescent="0.2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2:13" hidden="1" x14ac:dyDescent="0.2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2:13" hidden="1" x14ac:dyDescent="0.2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2:13" hidden="1" x14ac:dyDescent="0.2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2:13" hidden="1" x14ac:dyDescent="0.2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2:13" hidden="1" x14ac:dyDescent="0.2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2:13" hidden="1" x14ac:dyDescent="0.2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2:13" hidden="1" x14ac:dyDescent="0.2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2:13" hidden="1" x14ac:dyDescent="0.2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2:13" hidden="1" x14ac:dyDescent="0.2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2:13" hidden="1" x14ac:dyDescent="0.2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2:13" hidden="1" x14ac:dyDescent="0.2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2:13" hidden="1" x14ac:dyDescent="0.2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2:13" hidden="1" x14ac:dyDescent="0.2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2:13" hidden="1" x14ac:dyDescent="0.2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2:13" hidden="1" x14ac:dyDescent="0.2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2:13" hidden="1" x14ac:dyDescent="0.2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2:13" hidden="1" x14ac:dyDescent="0.2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2:13" hidden="1" x14ac:dyDescent="0.2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2:13" hidden="1" x14ac:dyDescent="0.2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2:13" hidden="1" x14ac:dyDescent="0.2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2:13" hidden="1" x14ac:dyDescent="0.2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2:13" hidden="1" x14ac:dyDescent="0.2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2:13" hidden="1" x14ac:dyDescent="0.2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2:13" hidden="1" x14ac:dyDescent="0.2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2:13" hidden="1" x14ac:dyDescent="0.2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2:13" hidden="1" x14ac:dyDescent="0.2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2:13" hidden="1" x14ac:dyDescent="0.2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2:13" hidden="1" x14ac:dyDescent="0.2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2:13" hidden="1" x14ac:dyDescent="0.2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2:13" hidden="1" x14ac:dyDescent="0.2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2:13" hidden="1" x14ac:dyDescent="0.2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2:13" hidden="1" x14ac:dyDescent="0.2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2:13" hidden="1" x14ac:dyDescent="0.2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2:13" hidden="1" x14ac:dyDescent="0.2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2:13" hidden="1" x14ac:dyDescent="0.2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2:13" hidden="1" x14ac:dyDescent="0.2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2:13" hidden="1" x14ac:dyDescent="0.2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2:13" hidden="1" x14ac:dyDescent="0.2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2:13" hidden="1" x14ac:dyDescent="0.2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2:13" hidden="1" x14ac:dyDescent="0.2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2:13" hidden="1" x14ac:dyDescent="0.2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2:13" hidden="1" x14ac:dyDescent="0.2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2:13" hidden="1" x14ac:dyDescent="0.2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2:13" hidden="1" x14ac:dyDescent="0.2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2:13" hidden="1" x14ac:dyDescent="0.2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2:13" hidden="1" x14ac:dyDescent="0.2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2:13" hidden="1" x14ac:dyDescent="0.2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2:13" hidden="1" x14ac:dyDescent="0.2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2:13" hidden="1" x14ac:dyDescent="0.2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2:13" hidden="1" x14ac:dyDescent="0.2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2:13" hidden="1" x14ac:dyDescent="0.2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2:13" hidden="1" x14ac:dyDescent="0.2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2:13" hidden="1" x14ac:dyDescent="0.2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2:13" hidden="1" x14ac:dyDescent="0.2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2:13" hidden="1" x14ac:dyDescent="0.2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2:13" hidden="1" x14ac:dyDescent="0.2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2:13" hidden="1" x14ac:dyDescent="0.2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2:13" hidden="1" x14ac:dyDescent="0.2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2:13" hidden="1" x14ac:dyDescent="0.2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2:13" hidden="1" x14ac:dyDescent="0.2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2:13" hidden="1" x14ac:dyDescent="0.2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2:13" hidden="1" x14ac:dyDescent="0.2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2:13" hidden="1" x14ac:dyDescent="0.2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2:13" hidden="1" x14ac:dyDescent="0.2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2:13" hidden="1" x14ac:dyDescent="0.2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2:13" hidden="1" x14ac:dyDescent="0.2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2:13" hidden="1" x14ac:dyDescent="0.2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2:13" hidden="1" x14ac:dyDescent="0.2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2:13" hidden="1" x14ac:dyDescent="0.2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2:13" hidden="1" x14ac:dyDescent="0.2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2:13" hidden="1" x14ac:dyDescent="0.2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2:13" hidden="1" x14ac:dyDescent="0.2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2:13" hidden="1" x14ac:dyDescent="0.2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2:13" hidden="1" x14ac:dyDescent="0.2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2:13" hidden="1" x14ac:dyDescent="0.2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2:13" hidden="1" x14ac:dyDescent="0.2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2:13" hidden="1" x14ac:dyDescent="0.2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2:13" hidden="1" x14ac:dyDescent="0.2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2:13" hidden="1" x14ac:dyDescent="0.2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2:13" hidden="1" x14ac:dyDescent="0.2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2:13" hidden="1" x14ac:dyDescent="0.2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2:13" hidden="1" x14ac:dyDescent="0.2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2:13" hidden="1" x14ac:dyDescent="0.2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2:13" hidden="1" x14ac:dyDescent="0.2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2:13" hidden="1" x14ac:dyDescent="0.2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2:13" hidden="1" x14ac:dyDescent="0.2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2:13" hidden="1" x14ac:dyDescent="0.2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2:13" hidden="1" x14ac:dyDescent="0.2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2:13" hidden="1" x14ac:dyDescent="0.2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2:13" hidden="1" x14ac:dyDescent="0.2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2:13" hidden="1" x14ac:dyDescent="0.2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2:13" hidden="1" x14ac:dyDescent="0.2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2:13" hidden="1" x14ac:dyDescent="0.2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2:13" hidden="1" x14ac:dyDescent="0.2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2:13" hidden="1" x14ac:dyDescent="0.2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2:13" hidden="1" x14ac:dyDescent="0.2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2:13" hidden="1" x14ac:dyDescent="0.2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2:13" hidden="1" x14ac:dyDescent="0.2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2:13" hidden="1" x14ac:dyDescent="0.2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2:13" hidden="1" x14ac:dyDescent="0.2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2:13" hidden="1" x14ac:dyDescent="0.2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2:13" hidden="1" x14ac:dyDescent="0.2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2:13" hidden="1" x14ac:dyDescent="0.2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2:13" hidden="1" x14ac:dyDescent="0.2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2:13" hidden="1" x14ac:dyDescent="0.2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2:13" hidden="1" x14ac:dyDescent="0.2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2:13" hidden="1" x14ac:dyDescent="0.2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2:13" hidden="1" x14ac:dyDescent="0.2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2:13" hidden="1" x14ac:dyDescent="0.2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2:13" hidden="1" x14ac:dyDescent="0.2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2:13" hidden="1" x14ac:dyDescent="0.2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2:13" hidden="1" x14ac:dyDescent="0.2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2:13" hidden="1" x14ac:dyDescent="0.2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2:13" hidden="1" x14ac:dyDescent="0.2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2:13" hidden="1" x14ac:dyDescent="0.2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2:13" hidden="1" x14ac:dyDescent="0.2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2:13" hidden="1" x14ac:dyDescent="0.2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2:13" hidden="1" x14ac:dyDescent="0.2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2:13" hidden="1" x14ac:dyDescent="0.2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2:13" hidden="1" x14ac:dyDescent="0.2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2:13" hidden="1" x14ac:dyDescent="0.2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2:13" hidden="1" x14ac:dyDescent="0.2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2:13" hidden="1" x14ac:dyDescent="0.2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2:13" hidden="1" x14ac:dyDescent="0.2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2:13" hidden="1" x14ac:dyDescent="0.2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2:13" hidden="1" x14ac:dyDescent="0.2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2:13" hidden="1" x14ac:dyDescent="0.2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2:13" hidden="1" x14ac:dyDescent="0.2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2:13" hidden="1" x14ac:dyDescent="0.2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2:13" hidden="1" x14ac:dyDescent="0.2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2:13" hidden="1" x14ac:dyDescent="0.2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2:13" hidden="1" x14ac:dyDescent="0.2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2:13" hidden="1" x14ac:dyDescent="0.2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2:13" hidden="1" x14ac:dyDescent="0.2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2:13" hidden="1" x14ac:dyDescent="0.2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2:13" hidden="1" x14ac:dyDescent="0.2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2:13" hidden="1" x14ac:dyDescent="0.2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2:13" hidden="1" x14ac:dyDescent="0.2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2:13" hidden="1" x14ac:dyDescent="0.2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2:13" hidden="1" x14ac:dyDescent="0.2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2:13" hidden="1" x14ac:dyDescent="0.2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2:13" hidden="1" x14ac:dyDescent="0.2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2:13" hidden="1" x14ac:dyDescent="0.2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2:13" hidden="1" x14ac:dyDescent="0.2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2:13" hidden="1" x14ac:dyDescent="0.2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2:13" hidden="1" x14ac:dyDescent="0.2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2:13" hidden="1" x14ac:dyDescent="0.2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2:13" hidden="1" x14ac:dyDescent="0.2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2:13" hidden="1" x14ac:dyDescent="0.2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2:13" hidden="1" x14ac:dyDescent="0.2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2:13" hidden="1" x14ac:dyDescent="0.2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2:13" hidden="1" x14ac:dyDescent="0.2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2:13" hidden="1" x14ac:dyDescent="0.2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2:13" hidden="1" x14ac:dyDescent="0.2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2:13" hidden="1" x14ac:dyDescent="0.2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2:13" hidden="1" x14ac:dyDescent="0.2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2:13" hidden="1" x14ac:dyDescent="0.2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2:13" hidden="1" x14ac:dyDescent="0.2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2:13" hidden="1" x14ac:dyDescent="0.2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2:13" hidden="1" x14ac:dyDescent="0.2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2:13" hidden="1" x14ac:dyDescent="0.2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2:13" hidden="1" x14ac:dyDescent="0.2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2:13" hidden="1" x14ac:dyDescent="0.2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2:13" hidden="1" x14ac:dyDescent="0.2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 spans="2:13" hidden="1" x14ac:dyDescent="0.2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 spans="2:13" hidden="1" x14ac:dyDescent="0.2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 spans="2:13" hidden="1" x14ac:dyDescent="0.2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 spans="2:13" hidden="1" x14ac:dyDescent="0.2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 spans="2:13" hidden="1" x14ac:dyDescent="0.2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 spans="2:13" hidden="1" x14ac:dyDescent="0.2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 spans="2:13" hidden="1" x14ac:dyDescent="0.2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 spans="2:13" hidden="1" x14ac:dyDescent="0.2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 spans="2:13" hidden="1" x14ac:dyDescent="0.2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 spans="2:13" hidden="1" x14ac:dyDescent="0.2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 spans="2:13" hidden="1" x14ac:dyDescent="0.2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 spans="2:13" hidden="1" x14ac:dyDescent="0.2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 spans="2:13" hidden="1" x14ac:dyDescent="0.2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 spans="2:13" hidden="1" x14ac:dyDescent="0.2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 spans="2:13" hidden="1" x14ac:dyDescent="0.2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 spans="2:13" hidden="1" x14ac:dyDescent="0.2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 spans="2:13" hidden="1" x14ac:dyDescent="0.2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 spans="2:13" hidden="1" x14ac:dyDescent="0.2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 spans="2:13" hidden="1" x14ac:dyDescent="0.2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 spans="2:13" hidden="1" x14ac:dyDescent="0.2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 spans="2:13" hidden="1" x14ac:dyDescent="0.2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 spans="2:13" hidden="1" x14ac:dyDescent="0.2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 spans="2:13" hidden="1" x14ac:dyDescent="0.2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 spans="2:13" hidden="1" x14ac:dyDescent="0.2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 spans="2:13" hidden="1" x14ac:dyDescent="0.2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 spans="2:13" hidden="1" x14ac:dyDescent="0.2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 spans="2:13" hidden="1" x14ac:dyDescent="0.2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 spans="2:13" hidden="1" x14ac:dyDescent="0.2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 spans="2:13" hidden="1" x14ac:dyDescent="0.2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 spans="2:13" hidden="1" x14ac:dyDescent="0.2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 spans="2:13" hidden="1" x14ac:dyDescent="0.2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 spans="2:13" hidden="1" x14ac:dyDescent="0.2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 spans="2:13" hidden="1" x14ac:dyDescent="0.2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 spans="2:13" hidden="1" x14ac:dyDescent="0.2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 spans="2:13" hidden="1" x14ac:dyDescent="0.2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 spans="2:13" hidden="1" x14ac:dyDescent="0.2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 spans="2:13" hidden="1" x14ac:dyDescent="0.2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 spans="2:13" hidden="1" x14ac:dyDescent="0.2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 spans="2:13" hidden="1" x14ac:dyDescent="0.2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 spans="2:13" hidden="1" x14ac:dyDescent="0.2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 spans="2:13" hidden="1" x14ac:dyDescent="0.2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 spans="2:13" hidden="1" x14ac:dyDescent="0.2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 spans="2:13" hidden="1" x14ac:dyDescent="0.2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 spans="2:13" hidden="1" x14ac:dyDescent="0.2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 spans="2:13" hidden="1" x14ac:dyDescent="0.2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 spans="2:13" hidden="1" x14ac:dyDescent="0.2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 spans="2:13" hidden="1" x14ac:dyDescent="0.2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 spans="2:13" hidden="1" x14ac:dyDescent="0.2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 spans="2:13" hidden="1" x14ac:dyDescent="0.2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 spans="2:13" hidden="1" x14ac:dyDescent="0.2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 spans="2:13" hidden="1" x14ac:dyDescent="0.2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 spans="2:13" hidden="1" x14ac:dyDescent="0.2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 spans="2:13" hidden="1" x14ac:dyDescent="0.2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 spans="2:13" hidden="1" x14ac:dyDescent="0.2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 spans="2:13" hidden="1" x14ac:dyDescent="0.2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 spans="2:13" hidden="1" x14ac:dyDescent="0.2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 spans="2:13" hidden="1" x14ac:dyDescent="0.2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 spans="2:13" hidden="1" x14ac:dyDescent="0.2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 spans="2:13" hidden="1" x14ac:dyDescent="0.2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 spans="2:13" hidden="1" x14ac:dyDescent="0.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 spans="2:13" hidden="1" x14ac:dyDescent="0.2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 spans="2:13" hidden="1" x14ac:dyDescent="0.2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 spans="2:13" hidden="1" x14ac:dyDescent="0.2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 spans="2:13" hidden="1" x14ac:dyDescent="0.2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 spans="2:13" hidden="1" x14ac:dyDescent="0.2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 spans="2:13" hidden="1" x14ac:dyDescent="0.2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 spans="2:13" hidden="1" x14ac:dyDescent="0.2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 spans="2:13" hidden="1" x14ac:dyDescent="0.2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 spans="2:13" hidden="1" x14ac:dyDescent="0.2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 spans="2:13" hidden="1" x14ac:dyDescent="0.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 spans="2:13" hidden="1" x14ac:dyDescent="0.2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 spans="2:13" hidden="1" x14ac:dyDescent="0.2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 spans="2:13" hidden="1" x14ac:dyDescent="0.2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 spans="2:13" hidden="1" x14ac:dyDescent="0.2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 spans="2:13" hidden="1" x14ac:dyDescent="0.2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 spans="2:13" hidden="1" x14ac:dyDescent="0.2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 spans="2:13" hidden="1" x14ac:dyDescent="0.2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 spans="2:13" hidden="1" x14ac:dyDescent="0.2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 spans="2:13" hidden="1" x14ac:dyDescent="0.2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 spans="2:13" hidden="1" x14ac:dyDescent="0.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 spans="2:13" hidden="1" x14ac:dyDescent="0.2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 spans="2:13" hidden="1" x14ac:dyDescent="0.2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 spans="2:13" hidden="1" x14ac:dyDescent="0.2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 spans="2:13" hidden="1" x14ac:dyDescent="0.2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 spans="2:13" hidden="1" x14ac:dyDescent="0.2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 spans="2:13" hidden="1" x14ac:dyDescent="0.2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 spans="2:13" hidden="1" x14ac:dyDescent="0.2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 spans="2:13" hidden="1" x14ac:dyDescent="0.2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 spans="2:13" hidden="1" x14ac:dyDescent="0.2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 spans="2:13" hidden="1" x14ac:dyDescent="0.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 spans="2:13" hidden="1" x14ac:dyDescent="0.2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 spans="2:13" hidden="1" x14ac:dyDescent="0.2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 spans="2:13" hidden="1" x14ac:dyDescent="0.2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 spans="2:13" hidden="1" x14ac:dyDescent="0.2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 spans="2:13" hidden="1" x14ac:dyDescent="0.2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 spans="2:13" hidden="1" x14ac:dyDescent="0.2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 spans="2:13" hidden="1" x14ac:dyDescent="0.2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 spans="2:13" hidden="1" x14ac:dyDescent="0.2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 spans="2:13" hidden="1" x14ac:dyDescent="0.2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 spans="2:13" hidden="1" x14ac:dyDescent="0.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 spans="2:13" hidden="1" x14ac:dyDescent="0.2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 spans="2:13" hidden="1" x14ac:dyDescent="0.2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 spans="2:13" hidden="1" x14ac:dyDescent="0.2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 spans="2:13" hidden="1" x14ac:dyDescent="0.2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 spans="2:13" hidden="1" x14ac:dyDescent="0.2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 spans="2:13" hidden="1" x14ac:dyDescent="0.2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 spans="2:13" hidden="1" x14ac:dyDescent="0.2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 spans="2:13" hidden="1" x14ac:dyDescent="0.2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 spans="2:13" hidden="1" x14ac:dyDescent="0.2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 spans="2:13" hidden="1" x14ac:dyDescent="0.2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 spans="2:13" hidden="1" x14ac:dyDescent="0.2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 spans="2:13" hidden="1" x14ac:dyDescent="0.2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 spans="2:13" hidden="1" x14ac:dyDescent="0.2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 spans="2:13" hidden="1" x14ac:dyDescent="0.2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 spans="2:13" hidden="1" x14ac:dyDescent="0.2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 spans="2:13" hidden="1" x14ac:dyDescent="0.2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 spans="2:13" hidden="1" x14ac:dyDescent="0.2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 spans="2:13" hidden="1" x14ac:dyDescent="0.2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 spans="2:13" hidden="1" x14ac:dyDescent="0.2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 spans="2:13" hidden="1" x14ac:dyDescent="0.2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 spans="2:13" hidden="1" x14ac:dyDescent="0.2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 spans="2:13" hidden="1" x14ac:dyDescent="0.2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 spans="2:13" hidden="1" x14ac:dyDescent="0.2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 spans="2:13" hidden="1" x14ac:dyDescent="0.2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 spans="2:13" hidden="1" x14ac:dyDescent="0.2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 spans="2:13" hidden="1" x14ac:dyDescent="0.2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 spans="2:13" hidden="1" x14ac:dyDescent="0.2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 spans="2:13" hidden="1" x14ac:dyDescent="0.2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  <row r="1001" spans="2:13" hidden="1" x14ac:dyDescent="0.2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</row>
    <row r="1002" spans="2:13" hidden="1" x14ac:dyDescent="0.2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</row>
    <row r="1003" spans="2:13" hidden="1" x14ac:dyDescent="0.2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</row>
    <row r="1004" spans="2:13" hidden="1" x14ac:dyDescent="0.2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</row>
    <row r="1005" spans="2:13" hidden="1" x14ac:dyDescent="0.2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</row>
    <row r="1006" spans="2:13" hidden="1" x14ac:dyDescent="0.2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</row>
    <row r="1007" spans="2:13" hidden="1" x14ac:dyDescent="0.2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</row>
    <row r="1008" spans="2:13" hidden="1" x14ac:dyDescent="0.2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</row>
    <row r="1009" spans="2:13" hidden="1" x14ac:dyDescent="0.2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</row>
    <row r="1010" spans="2:13" hidden="1" x14ac:dyDescent="0.2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</row>
    <row r="1011" spans="2:13" hidden="1" x14ac:dyDescent="0.2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</row>
    <row r="1012" spans="2:13" hidden="1" x14ac:dyDescent="0.2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</row>
    <row r="1013" spans="2:13" hidden="1" x14ac:dyDescent="0.2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</row>
    <row r="1014" spans="2:13" hidden="1" x14ac:dyDescent="0.2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</row>
    <row r="1015" spans="2:13" hidden="1" x14ac:dyDescent="0.2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</row>
    <row r="1016" spans="2:13" hidden="1" x14ac:dyDescent="0.2"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</row>
    <row r="1017" spans="2:13" hidden="1" x14ac:dyDescent="0.2"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</row>
    <row r="1018" spans="2:13" hidden="1" x14ac:dyDescent="0.2"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</row>
    <row r="1019" spans="2:13" hidden="1" x14ac:dyDescent="0.2"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</row>
    <row r="1020" spans="2:13" hidden="1" x14ac:dyDescent="0.2"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</row>
    <row r="1021" spans="2:13" hidden="1" x14ac:dyDescent="0.2"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</row>
    <row r="1022" spans="2:13" hidden="1" x14ac:dyDescent="0.2"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</row>
    <row r="1023" spans="2:13" hidden="1" x14ac:dyDescent="0.2"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</row>
    <row r="1024" spans="2:13" hidden="1" x14ac:dyDescent="0.2"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</row>
    <row r="1025" spans="2:13" hidden="1" x14ac:dyDescent="0.2"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</row>
    <row r="1026" spans="2:13" hidden="1" x14ac:dyDescent="0.2"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</row>
    <row r="1027" spans="2:13" hidden="1" x14ac:dyDescent="0.2"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</row>
    <row r="1028" spans="2:13" hidden="1" x14ac:dyDescent="0.2"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</row>
    <row r="1029" spans="2:13" hidden="1" x14ac:dyDescent="0.2"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</row>
    <row r="1030" spans="2:13" hidden="1" x14ac:dyDescent="0.2"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</row>
    <row r="1031" spans="2:13" hidden="1" x14ac:dyDescent="0.2"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</row>
    <row r="1032" spans="2:13" hidden="1" x14ac:dyDescent="0.2"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</row>
    <row r="1033" spans="2:13" hidden="1" x14ac:dyDescent="0.2"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</row>
    <row r="1034" spans="2:13" hidden="1" x14ac:dyDescent="0.2"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</row>
    <row r="1035" spans="2:13" hidden="1" x14ac:dyDescent="0.2"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</row>
    <row r="1036" spans="2:13" hidden="1" x14ac:dyDescent="0.2"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</row>
    <row r="1037" spans="2:13" hidden="1" x14ac:dyDescent="0.2"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</row>
    <row r="1038" spans="2:13" hidden="1" x14ac:dyDescent="0.2"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</row>
    <row r="1039" spans="2:13" hidden="1" x14ac:dyDescent="0.2"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</row>
    <row r="1040" spans="2:13" hidden="1" x14ac:dyDescent="0.2"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</row>
    <row r="1041" spans="2:13" hidden="1" x14ac:dyDescent="0.2"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</row>
    <row r="1042" spans="2:13" hidden="1" x14ac:dyDescent="0.2"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</row>
    <row r="1043" spans="2:13" hidden="1" x14ac:dyDescent="0.2"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</row>
    <row r="1044" spans="2:13" hidden="1" x14ac:dyDescent="0.2"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</row>
    <row r="1045" spans="2:13" hidden="1" x14ac:dyDescent="0.2"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</row>
    <row r="1046" spans="2:13" hidden="1" x14ac:dyDescent="0.2"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</row>
    <row r="1047" spans="2:13" hidden="1" x14ac:dyDescent="0.2"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</row>
    <row r="1048" spans="2:13" hidden="1" x14ac:dyDescent="0.2"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</row>
    <row r="1049" spans="2:13" hidden="1" x14ac:dyDescent="0.2"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</row>
    <row r="1050" spans="2:13" hidden="1" x14ac:dyDescent="0.2"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</row>
    <row r="1051" spans="2:13" hidden="1" x14ac:dyDescent="0.2"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</row>
    <row r="1052" spans="2:13" hidden="1" x14ac:dyDescent="0.2"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</row>
    <row r="1053" spans="2:13" hidden="1" x14ac:dyDescent="0.2"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</row>
    <row r="1054" spans="2:13" hidden="1" x14ac:dyDescent="0.2"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</row>
    <row r="1055" spans="2:13" hidden="1" x14ac:dyDescent="0.2"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</row>
    <row r="1056" spans="2:13" hidden="1" x14ac:dyDescent="0.2"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</row>
    <row r="1057" spans="2:13" hidden="1" x14ac:dyDescent="0.2"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</row>
    <row r="1058" spans="2:13" hidden="1" x14ac:dyDescent="0.2"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</row>
    <row r="1059" spans="2:13" hidden="1" x14ac:dyDescent="0.2"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</row>
    <row r="1060" spans="2:13" hidden="1" x14ac:dyDescent="0.2"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</row>
    <row r="1061" spans="2:13" hidden="1" x14ac:dyDescent="0.2"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</row>
    <row r="1062" spans="2:13" hidden="1" x14ac:dyDescent="0.2"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</row>
    <row r="1063" spans="2:13" hidden="1" x14ac:dyDescent="0.2"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</row>
    <row r="1064" spans="2:13" hidden="1" x14ac:dyDescent="0.2"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</row>
    <row r="1065" spans="2:13" hidden="1" x14ac:dyDescent="0.2"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</row>
    <row r="1066" spans="2:13" hidden="1" x14ac:dyDescent="0.2"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</row>
    <row r="1067" spans="2:13" hidden="1" x14ac:dyDescent="0.2"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</row>
    <row r="1068" spans="2:13" hidden="1" x14ac:dyDescent="0.2"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</row>
    <row r="1069" spans="2:13" hidden="1" x14ac:dyDescent="0.2"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</row>
    <row r="1070" spans="2:13" hidden="1" x14ac:dyDescent="0.2"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</row>
    <row r="1071" spans="2:13" hidden="1" x14ac:dyDescent="0.2"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</row>
    <row r="1072" spans="2:13" hidden="1" x14ac:dyDescent="0.2"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</row>
    <row r="1073" spans="2:13" hidden="1" x14ac:dyDescent="0.2"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</row>
    <row r="1074" spans="2:13" hidden="1" x14ac:dyDescent="0.2"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</row>
    <row r="1075" spans="2:13" hidden="1" x14ac:dyDescent="0.2"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</row>
    <row r="1076" spans="2:13" hidden="1" x14ac:dyDescent="0.2"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</row>
    <row r="1077" spans="2:13" hidden="1" x14ac:dyDescent="0.2"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</row>
    <row r="1078" spans="2:13" hidden="1" x14ac:dyDescent="0.2"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</row>
    <row r="1079" spans="2:13" hidden="1" x14ac:dyDescent="0.2"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</row>
    <row r="1080" spans="2:13" hidden="1" x14ac:dyDescent="0.2"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</row>
    <row r="1081" spans="2:13" hidden="1" x14ac:dyDescent="0.2"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</row>
    <row r="1082" spans="2:13" hidden="1" x14ac:dyDescent="0.2"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</row>
    <row r="1083" spans="2:13" hidden="1" x14ac:dyDescent="0.2"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</row>
    <row r="1084" spans="2:13" hidden="1" x14ac:dyDescent="0.2"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</row>
    <row r="1085" spans="2:13" hidden="1" x14ac:dyDescent="0.2"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</row>
    <row r="1086" spans="2:13" hidden="1" x14ac:dyDescent="0.2"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</row>
    <row r="1087" spans="2:13" hidden="1" x14ac:dyDescent="0.2"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</row>
    <row r="1088" spans="2:13" hidden="1" x14ac:dyDescent="0.2"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</row>
    <row r="1089" spans="2:13" hidden="1" x14ac:dyDescent="0.2"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</row>
    <row r="1090" spans="2:13" hidden="1" x14ac:dyDescent="0.2"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</row>
    <row r="1091" spans="2:13" hidden="1" x14ac:dyDescent="0.2"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</row>
    <row r="1092" spans="2:13" hidden="1" x14ac:dyDescent="0.2"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</row>
    <row r="1093" spans="2:13" hidden="1" x14ac:dyDescent="0.2"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</row>
    <row r="1094" spans="2:13" hidden="1" x14ac:dyDescent="0.2"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</row>
    <row r="1095" spans="2:13" hidden="1" x14ac:dyDescent="0.2"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</row>
    <row r="1096" spans="2:13" hidden="1" x14ac:dyDescent="0.2"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</row>
    <row r="1097" spans="2:13" hidden="1" x14ac:dyDescent="0.2"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</row>
    <row r="1098" spans="2:13" hidden="1" x14ac:dyDescent="0.2"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</row>
    <row r="1099" spans="2:13" hidden="1" x14ac:dyDescent="0.2"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</row>
    <row r="1100" spans="2:13" hidden="1" x14ac:dyDescent="0.2"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</row>
    <row r="1101" spans="2:13" hidden="1" x14ac:dyDescent="0.2"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</row>
    <row r="1102" spans="2:13" hidden="1" x14ac:dyDescent="0.2"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</row>
    <row r="1103" spans="2:13" hidden="1" x14ac:dyDescent="0.2"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</row>
    <row r="1104" spans="2:13" hidden="1" x14ac:dyDescent="0.2"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</row>
    <row r="1105" spans="2:13" hidden="1" x14ac:dyDescent="0.2"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</row>
    <row r="1106" spans="2:13" hidden="1" x14ac:dyDescent="0.2"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</row>
    <row r="1107" spans="2:13" hidden="1" x14ac:dyDescent="0.2"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</row>
    <row r="1108" spans="2:13" hidden="1" x14ac:dyDescent="0.2"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</row>
    <row r="1109" spans="2:13" hidden="1" x14ac:dyDescent="0.2"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</row>
    <row r="1110" spans="2:13" hidden="1" x14ac:dyDescent="0.2"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</row>
    <row r="1111" spans="2:13" hidden="1" x14ac:dyDescent="0.2"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</row>
    <row r="1112" spans="2:13" hidden="1" x14ac:dyDescent="0.2"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</row>
    <row r="1113" spans="2:13" hidden="1" x14ac:dyDescent="0.2"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</row>
    <row r="1114" spans="2:13" hidden="1" x14ac:dyDescent="0.2"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</row>
    <row r="1115" spans="2:13" hidden="1" x14ac:dyDescent="0.2"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</row>
    <row r="1116" spans="2:13" hidden="1" x14ac:dyDescent="0.2"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</row>
    <row r="1117" spans="2:13" hidden="1" x14ac:dyDescent="0.2"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</row>
    <row r="1118" spans="2:13" hidden="1" x14ac:dyDescent="0.2"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</row>
    <row r="1119" spans="2:13" hidden="1" x14ac:dyDescent="0.2"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</row>
    <row r="1120" spans="2:13" hidden="1" x14ac:dyDescent="0.2"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</row>
    <row r="1121" spans="2:13" hidden="1" x14ac:dyDescent="0.2"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</row>
    <row r="1122" spans="2:13" hidden="1" x14ac:dyDescent="0.2"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</row>
    <row r="1123" spans="2:13" hidden="1" x14ac:dyDescent="0.2"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</row>
    <row r="1124" spans="2:13" hidden="1" x14ac:dyDescent="0.2"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</row>
    <row r="1125" spans="2:13" hidden="1" x14ac:dyDescent="0.2"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</row>
    <row r="1126" spans="2:13" hidden="1" x14ac:dyDescent="0.2"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</row>
    <row r="1127" spans="2:13" hidden="1" x14ac:dyDescent="0.2"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</row>
    <row r="1128" spans="2:13" hidden="1" x14ac:dyDescent="0.2">
      <c r="B1128" s="2"/>
      <c r="C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</row>
    <row r="1129" spans="2:13" hidden="1" x14ac:dyDescent="0.2">
      <c r="B1129" s="2"/>
      <c r="C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</row>
    <row r="1130" spans="2:13" hidden="1" x14ac:dyDescent="0.2">
      <c r="B1130" s="2"/>
      <c r="C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</row>
    <row r="1131" spans="2:13" hidden="1" x14ac:dyDescent="0.2">
      <c r="B1131" s="2"/>
      <c r="C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</row>
    <row r="1132" spans="2:13" hidden="1" x14ac:dyDescent="0.2">
      <c r="B1132" s="2"/>
      <c r="C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</row>
    <row r="1133" spans="2:13" hidden="1" x14ac:dyDescent="0.2">
      <c r="B1133" s="2"/>
      <c r="C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</row>
    <row r="1134" spans="2:13" hidden="1" x14ac:dyDescent="0.2">
      <c r="B1134" s="2"/>
      <c r="C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</row>
    <row r="1135" spans="2:13" hidden="1" x14ac:dyDescent="0.2">
      <c r="B1135" s="2"/>
      <c r="C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</row>
    <row r="1136" spans="2:13" hidden="1" x14ac:dyDescent="0.2">
      <c r="B1136" s="2"/>
      <c r="C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</row>
    <row r="1137" spans="2:13" hidden="1" x14ac:dyDescent="0.2">
      <c r="B1137" s="2"/>
      <c r="C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</row>
    <row r="1138" spans="2:13" hidden="1" x14ac:dyDescent="0.2">
      <c r="B1138" s="2"/>
      <c r="C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</row>
    <row r="1139" spans="2:13" hidden="1" x14ac:dyDescent="0.2">
      <c r="B1139" s="2"/>
      <c r="C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</row>
    <row r="1140" spans="2:13" hidden="1" x14ac:dyDescent="0.2">
      <c r="B1140" s="2"/>
      <c r="C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</row>
    <row r="1141" spans="2:13" hidden="1" x14ac:dyDescent="0.2">
      <c r="B1141" s="2"/>
      <c r="C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</row>
    <row r="1142" spans="2:13" hidden="1" x14ac:dyDescent="0.2">
      <c r="B1142" s="2"/>
      <c r="C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</row>
    <row r="1143" spans="2:13" hidden="1" x14ac:dyDescent="0.2">
      <c r="B1143" s="2"/>
      <c r="C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</row>
    <row r="1144" spans="2:13" hidden="1" x14ac:dyDescent="0.2">
      <c r="B1144" s="2"/>
      <c r="C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</row>
    <row r="1145" spans="2:13" hidden="1" x14ac:dyDescent="0.2">
      <c r="B1145" s="2"/>
      <c r="C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</row>
    <row r="1146" spans="2:13" hidden="1" x14ac:dyDescent="0.2">
      <c r="B1146" s="2"/>
      <c r="C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</row>
    <row r="1147" spans="2:13" hidden="1" x14ac:dyDescent="0.2">
      <c r="B1147" s="2"/>
      <c r="C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</row>
    <row r="1148" spans="2:13" hidden="1" x14ac:dyDescent="0.2">
      <c r="B1148" s="2"/>
      <c r="C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</row>
    <row r="1149" spans="2:13" hidden="1" x14ac:dyDescent="0.2">
      <c r="B1149" s="2"/>
      <c r="C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</row>
    <row r="1150" spans="2:13" hidden="1" x14ac:dyDescent="0.2">
      <c r="B1150" s="2"/>
      <c r="C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</row>
    <row r="1151" spans="2:13" hidden="1" x14ac:dyDescent="0.2">
      <c r="B1151" s="2"/>
      <c r="C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</row>
    <row r="1152" spans="2:13" hidden="1" x14ac:dyDescent="0.2"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</row>
    <row r="1153" spans="2:13" hidden="1" x14ac:dyDescent="0.2"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</row>
    <row r="1154" spans="2:13" hidden="1" x14ac:dyDescent="0.2"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</row>
    <row r="1155" spans="2:13" hidden="1" x14ac:dyDescent="0.2"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</row>
    <row r="1156" spans="2:13" hidden="1" x14ac:dyDescent="0.2"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</row>
    <row r="1157" spans="2:13" hidden="1" x14ac:dyDescent="0.2"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</row>
    <row r="1158" spans="2:13" hidden="1" x14ac:dyDescent="0.2"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</row>
    <row r="1159" spans="2:13" hidden="1" x14ac:dyDescent="0.2"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</row>
    <row r="1160" spans="2:13" hidden="1" x14ac:dyDescent="0.2"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</row>
    <row r="1161" spans="2:13" hidden="1" x14ac:dyDescent="0.2"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</row>
    <row r="1162" spans="2:13" hidden="1" x14ac:dyDescent="0.2"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</row>
    <row r="1163" spans="2:13" hidden="1" x14ac:dyDescent="0.2"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</row>
    <row r="1164" spans="2:13" hidden="1" x14ac:dyDescent="0.2"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</row>
    <row r="1165" spans="2:13" hidden="1" x14ac:dyDescent="0.2"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</row>
    <row r="1166" spans="2:13" hidden="1" x14ac:dyDescent="0.2"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</row>
    <row r="1167" spans="2:13" hidden="1" x14ac:dyDescent="0.2"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</row>
    <row r="1168" spans="2:13" hidden="1" x14ac:dyDescent="0.2"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</row>
    <row r="1169" spans="2:13" hidden="1" x14ac:dyDescent="0.2"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</row>
    <row r="1170" spans="2:13" hidden="1" x14ac:dyDescent="0.2"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</row>
    <row r="1171" spans="2:13" hidden="1" x14ac:dyDescent="0.2"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</row>
    <row r="1172" spans="2:13" hidden="1" x14ac:dyDescent="0.2"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</row>
    <row r="1173" spans="2:13" hidden="1" x14ac:dyDescent="0.2"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</row>
    <row r="1174" spans="2:13" hidden="1" x14ac:dyDescent="0.2"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</row>
    <row r="1175" spans="2:13" hidden="1" x14ac:dyDescent="0.2"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</row>
    <row r="1176" spans="2:13" hidden="1" x14ac:dyDescent="0.2"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</row>
    <row r="1177" spans="2:13" hidden="1" x14ac:dyDescent="0.2"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</row>
    <row r="1178" spans="2:13" hidden="1" x14ac:dyDescent="0.2"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</row>
    <row r="1179" spans="2:13" hidden="1" x14ac:dyDescent="0.2"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</row>
    <row r="1180" spans="2:13" hidden="1" x14ac:dyDescent="0.2"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</row>
    <row r="1181" spans="2:13" hidden="1" x14ac:dyDescent="0.2"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</row>
    <row r="1182" spans="2:13" hidden="1" x14ac:dyDescent="0.2"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</row>
    <row r="1183" spans="2:13" hidden="1" x14ac:dyDescent="0.2"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</row>
    <row r="1184" spans="2:13" hidden="1" x14ac:dyDescent="0.2"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</row>
    <row r="1185" spans="2:13" hidden="1" x14ac:dyDescent="0.2"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</row>
    <row r="1186" spans="2:13" hidden="1" x14ac:dyDescent="0.2"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</row>
    <row r="1187" spans="2:13" hidden="1" x14ac:dyDescent="0.2"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</row>
    <row r="1188" spans="2:13" hidden="1" x14ac:dyDescent="0.2"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</row>
    <row r="1189" spans="2:13" hidden="1" x14ac:dyDescent="0.2"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</row>
    <row r="1190" spans="2:13" hidden="1" x14ac:dyDescent="0.2"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</row>
    <row r="1191" spans="2:13" hidden="1" x14ac:dyDescent="0.2"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</row>
    <row r="1192" spans="2:13" hidden="1" x14ac:dyDescent="0.2"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</row>
    <row r="1193" spans="2:13" hidden="1" x14ac:dyDescent="0.2"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</row>
    <row r="1194" spans="2:13" hidden="1" x14ac:dyDescent="0.2"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</row>
    <row r="1195" spans="2:13" hidden="1" x14ac:dyDescent="0.2"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</row>
    <row r="1196" spans="2:13" hidden="1" x14ac:dyDescent="0.2"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</row>
    <row r="1197" spans="2:13" hidden="1" x14ac:dyDescent="0.2"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</row>
    <row r="1198" spans="2:13" hidden="1" x14ac:dyDescent="0.2"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</row>
    <row r="1199" spans="2:13" hidden="1" x14ac:dyDescent="0.2"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</row>
    <row r="1200" spans="2:13" hidden="1" x14ac:dyDescent="0.2"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</row>
    <row r="1201" spans="2:13" hidden="1" x14ac:dyDescent="0.2"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</row>
    <row r="1202" spans="2:13" hidden="1" x14ac:dyDescent="0.2"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</row>
    <row r="1203" spans="2:13" hidden="1" x14ac:dyDescent="0.2"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</row>
    <row r="1204" spans="2:13" hidden="1" x14ac:dyDescent="0.2"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</row>
    <row r="1205" spans="2:13" hidden="1" x14ac:dyDescent="0.2"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</row>
    <row r="1206" spans="2:13" hidden="1" x14ac:dyDescent="0.2"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</row>
    <row r="1207" spans="2:13" hidden="1" x14ac:dyDescent="0.2"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</row>
    <row r="1208" spans="2:13" hidden="1" x14ac:dyDescent="0.2"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</row>
    <row r="1209" spans="2:13" hidden="1" x14ac:dyDescent="0.2"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</row>
    <row r="1210" spans="2:13" hidden="1" x14ac:dyDescent="0.2"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</row>
    <row r="1211" spans="2:13" hidden="1" x14ac:dyDescent="0.2"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</row>
    <row r="1212" spans="2:13" hidden="1" x14ac:dyDescent="0.2"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</row>
    <row r="1213" spans="2:13" hidden="1" x14ac:dyDescent="0.2"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</row>
    <row r="1214" spans="2:13" hidden="1" x14ac:dyDescent="0.2"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</row>
    <row r="1215" spans="2:13" hidden="1" x14ac:dyDescent="0.2"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</row>
    <row r="1216" spans="2:13" hidden="1" x14ac:dyDescent="0.2"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</row>
    <row r="1217" spans="2:13" hidden="1" x14ac:dyDescent="0.2"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</row>
    <row r="1218" spans="2:13" hidden="1" x14ac:dyDescent="0.2"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</row>
    <row r="1219" spans="2:13" hidden="1" x14ac:dyDescent="0.2"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</row>
    <row r="1220" spans="2:13" hidden="1" x14ac:dyDescent="0.2"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</row>
    <row r="1221" spans="2:13" hidden="1" x14ac:dyDescent="0.2"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</row>
    <row r="1222" spans="2:13" hidden="1" x14ac:dyDescent="0.2"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</row>
    <row r="1223" spans="2:13" hidden="1" x14ac:dyDescent="0.2"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</row>
    <row r="1224" spans="2:13" hidden="1" x14ac:dyDescent="0.2"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</row>
    <row r="1225" spans="2:13" hidden="1" x14ac:dyDescent="0.2"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</row>
    <row r="1226" spans="2:13" hidden="1" x14ac:dyDescent="0.2"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</row>
    <row r="1227" spans="2:13" hidden="1" x14ac:dyDescent="0.2"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</row>
    <row r="1228" spans="2:13" hidden="1" x14ac:dyDescent="0.2"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</row>
    <row r="1229" spans="2:13" hidden="1" x14ac:dyDescent="0.2"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</row>
    <row r="1230" spans="2:13" hidden="1" x14ac:dyDescent="0.2"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</row>
    <row r="1231" spans="2:13" hidden="1" x14ac:dyDescent="0.2"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</row>
    <row r="1232" spans="2:13" hidden="1" x14ac:dyDescent="0.2"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</row>
    <row r="1233" spans="2:13" hidden="1" x14ac:dyDescent="0.2"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</row>
    <row r="1234" spans="2:13" hidden="1" x14ac:dyDescent="0.2"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</row>
    <row r="1235" spans="2:13" hidden="1" x14ac:dyDescent="0.2"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</row>
    <row r="1236" spans="2:13" hidden="1" x14ac:dyDescent="0.2"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</row>
    <row r="1237" spans="2:13" hidden="1" x14ac:dyDescent="0.2"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</row>
    <row r="1238" spans="2:13" hidden="1" x14ac:dyDescent="0.2"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</row>
    <row r="1239" spans="2:13" hidden="1" x14ac:dyDescent="0.2"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</row>
    <row r="1240" spans="2:13" hidden="1" x14ac:dyDescent="0.2"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</row>
    <row r="1241" spans="2:13" hidden="1" x14ac:dyDescent="0.2"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</row>
    <row r="1242" spans="2:13" hidden="1" x14ac:dyDescent="0.2"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</row>
    <row r="1243" spans="2:13" hidden="1" x14ac:dyDescent="0.2"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</row>
    <row r="1244" spans="2:13" hidden="1" x14ac:dyDescent="0.2"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</row>
    <row r="1245" spans="2:13" hidden="1" x14ac:dyDescent="0.2"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</row>
    <row r="1246" spans="2:13" hidden="1" x14ac:dyDescent="0.2"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</row>
    <row r="1247" spans="2:13" hidden="1" x14ac:dyDescent="0.2"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</row>
    <row r="1248" spans="2:13" hidden="1" x14ac:dyDescent="0.2"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</row>
    <row r="1249" spans="2:13" hidden="1" x14ac:dyDescent="0.2"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</row>
    <row r="1250" spans="2:13" hidden="1" x14ac:dyDescent="0.2"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</row>
    <row r="1251" spans="2:13" hidden="1" x14ac:dyDescent="0.2"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</row>
    <row r="1252" spans="2:13" hidden="1" x14ac:dyDescent="0.2"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</row>
    <row r="1253" spans="2:13" hidden="1" x14ac:dyDescent="0.2"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</row>
    <row r="1254" spans="2:13" hidden="1" x14ac:dyDescent="0.2"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</row>
    <row r="1255" spans="2:13" hidden="1" x14ac:dyDescent="0.2"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</row>
    <row r="1256" spans="2:13" hidden="1" x14ac:dyDescent="0.2"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</row>
    <row r="1257" spans="2:13" hidden="1" x14ac:dyDescent="0.2"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</row>
    <row r="1258" spans="2:13" hidden="1" x14ac:dyDescent="0.2"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</row>
    <row r="1259" spans="2:13" hidden="1" x14ac:dyDescent="0.2"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</row>
    <row r="1260" spans="2:13" hidden="1" x14ac:dyDescent="0.2"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</row>
    <row r="1261" spans="2:13" hidden="1" x14ac:dyDescent="0.2"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</row>
    <row r="1262" spans="2:13" hidden="1" x14ac:dyDescent="0.2"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</row>
    <row r="1263" spans="2:13" hidden="1" x14ac:dyDescent="0.2"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</row>
    <row r="1264" spans="2:13" hidden="1" x14ac:dyDescent="0.2"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</row>
    <row r="1265" spans="2:13" hidden="1" x14ac:dyDescent="0.2"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</row>
    <row r="1266" spans="2:13" hidden="1" x14ac:dyDescent="0.2"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</row>
    <row r="1267" spans="2:13" hidden="1" x14ac:dyDescent="0.2"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</row>
    <row r="1268" spans="2:13" hidden="1" x14ac:dyDescent="0.2"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</row>
    <row r="1269" spans="2:13" hidden="1" x14ac:dyDescent="0.2"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</row>
    <row r="1270" spans="2:13" hidden="1" x14ac:dyDescent="0.2"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</row>
    <row r="1271" spans="2:13" hidden="1" x14ac:dyDescent="0.2"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</row>
    <row r="1272" spans="2:13" hidden="1" x14ac:dyDescent="0.2"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</row>
    <row r="1273" spans="2:13" hidden="1" x14ac:dyDescent="0.2"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</row>
    <row r="1274" spans="2:13" hidden="1" x14ac:dyDescent="0.2"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</row>
    <row r="1275" spans="2:13" hidden="1" x14ac:dyDescent="0.2"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</row>
    <row r="1276" spans="2:13" hidden="1" x14ac:dyDescent="0.2"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</row>
    <row r="1277" spans="2:13" hidden="1" x14ac:dyDescent="0.2"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</row>
    <row r="1278" spans="2:13" hidden="1" x14ac:dyDescent="0.2"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</row>
    <row r="1279" spans="2:13" hidden="1" x14ac:dyDescent="0.2"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</row>
    <row r="1280" spans="2:13" hidden="1" x14ac:dyDescent="0.2"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</row>
    <row r="1281" spans="2:13" hidden="1" x14ac:dyDescent="0.2"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</row>
    <row r="1282" spans="2:13" hidden="1" x14ac:dyDescent="0.2"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</row>
    <row r="1283" spans="2:13" hidden="1" x14ac:dyDescent="0.2"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</row>
    <row r="1284" spans="2:13" hidden="1" x14ac:dyDescent="0.2"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</row>
    <row r="1285" spans="2:13" hidden="1" x14ac:dyDescent="0.2"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</row>
    <row r="1286" spans="2:13" hidden="1" x14ac:dyDescent="0.2"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</row>
    <row r="1287" spans="2:13" hidden="1" x14ac:dyDescent="0.2"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</row>
    <row r="1288" spans="2:13" hidden="1" x14ac:dyDescent="0.2"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</row>
    <row r="1289" spans="2:13" hidden="1" x14ac:dyDescent="0.2"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</row>
    <row r="1290" spans="2:13" hidden="1" x14ac:dyDescent="0.2"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</row>
    <row r="1291" spans="2:13" hidden="1" x14ac:dyDescent="0.2"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</row>
    <row r="1292" spans="2:13" hidden="1" x14ac:dyDescent="0.2"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</row>
    <row r="1293" spans="2:13" hidden="1" x14ac:dyDescent="0.2"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</row>
    <row r="1294" spans="2:13" hidden="1" x14ac:dyDescent="0.2"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</row>
    <row r="1295" spans="2:13" hidden="1" x14ac:dyDescent="0.2"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</row>
    <row r="1296" spans="2:13" hidden="1" x14ac:dyDescent="0.2"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</row>
    <row r="1297" spans="2:13" hidden="1" x14ac:dyDescent="0.2"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</row>
    <row r="1298" spans="2:13" hidden="1" x14ac:dyDescent="0.2"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</row>
    <row r="1299" spans="2:13" hidden="1" x14ac:dyDescent="0.2"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</row>
    <row r="1300" spans="2:13" hidden="1" x14ac:dyDescent="0.2"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</row>
    <row r="1301" spans="2:13" hidden="1" x14ac:dyDescent="0.2"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</row>
    <row r="1302" spans="2:13" hidden="1" x14ac:dyDescent="0.2"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</row>
    <row r="1303" spans="2:13" hidden="1" x14ac:dyDescent="0.2"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</row>
    <row r="1304" spans="2:13" hidden="1" x14ac:dyDescent="0.2"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</row>
    <row r="1305" spans="2:13" hidden="1" x14ac:dyDescent="0.2"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</row>
    <row r="1306" spans="2:13" hidden="1" x14ac:dyDescent="0.2"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</row>
    <row r="1307" spans="2:13" hidden="1" x14ac:dyDescent="0.2"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</row>
    <row r="1308" spans="2:13" hidden="1" x14ac:dyDescent="0.2"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</row>
    <row r="1309" spans="2:13" hidden="1" x14ac:dyDescent="0.2"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</row>
    <row r="1310" spans="2:13" hidden="1" x14ac:dyDescent="0.2"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</row>
    <row r="1311" spans="2:13" hidden="1" x14ac:dyDescent="0.2"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</row>
    <row r="1312" spans="2:13" hidden="1" x14ac:dyDescent="0.2"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</row>
    <row r="1313" spans="2:13" hidden="1" x14ac:dyDescent="0.2"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</row>
    <row r="1314" spans="2:13" hidden="1" x14ac:dyDescent="0.2"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</row>
    <row r="1315" spans="2:13" hidden="1" x14ac:dyDescent="0.2"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</row>
    <row r="1316" spans="2:13" hidden="1" x14ac:dyDescent="0.2"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</row>
    <row r="1317" spans="2:13" hidden="1" x14ac:dyDescent="0.2"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</row>
    <row r="1318" spans="2:13" hidden="1" x14ac:dyDescent="0.2"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</row>
    <row r="1319" spans="2:13" hidden="1" x14ac:dyDescent="0.2"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</row>
    <row r="1320" spans="2:13" hidden="1" x14ac:dyDescent="0.2"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</row>
    <row r="1321" spans="2:13" hidden="1" x14ac:dyDescent="0.2"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</row>
    <row r="1322" spans="2:13" hidden="1" x14ac:dyDescent="0.2"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</row>
    <row r="1323" spans="2:13" hidden="1" x14ac:dyDescent="0.2"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</row>
    <row r="1324" spans="2:13" hidden="1" x14ac:dyDescent="0.2"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</row>
    <row r="1325" spans="2:13" hidden="1" x14ac:dyDescent="0.2"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</row>
    <row r="1326" spans="2:13" hidden="1" x14ac:dyDescent="0.2"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</row>
    <row r="1327" spans="2:13" hidden="1" x14ac:dyDescent="0.2"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</row>
    <row r="1328" spans="2:13" hidden="1" x14ac:dyDescent="0.2"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</row>
    <row r="1329" spans="2:13" hidden="1" x14ac:dyDescent="0.2"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</row>
    <row r="1330" spans="2:13" hidden="1" x14ac:dyDescent="0.2"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</row>
    <row r="1331" spans="2:13" hidden="1" x14ac:dyDescent="0.2"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</row>
    <row r="1332" spans="2:13" hidden="1" x14ac:dyDescent="0.2"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</row>
    <row r="1333" spans="2:13" hidden="1" x14ac:dyDescent="0.2"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</row>
    <row r="1334" spans="2:13" hidden="1" x14ac:dyDescent="0.2"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</row>
    <row r="1335" spans="2:13" hidden="1" x14ac:dyDescent="0.2"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</row>
    <row r="1336" spans="2:13" hidden="1" x14ac:dyDescent="0.2"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</row>
    <row r="1337" spans="2:13" hidden="1" x14ac:dyDescent="0.2"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</row>
    <row r="1338" spans="2:13" hidden="1" x14ac:dyDescent="0.2"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</row>
    <row r="1339" spans="2:13" hidden="1" x14ac:dyDescent="0.2"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</row>
    <row r="1340" spans="2:13" hidden="1" x14ac:dyDescent="0.2"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</row>
    <row r="1341" spans="2:13" hidden="1" x14ac:dyDescent="0.2"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</row>
    <row r="1342" spans="2:13" hidden="1" x14ac:dyDescent="0.2"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</row>
    <row r="1343" spans="2:13" hidden="1" x14ac:dyDescent="0.2"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</row>
    <row r="1344" spans="2:13" hidden="1" x14ac:dyDescent="0.2"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</row>
    <row r="1345" spans="2:13" hidden="1" x14ac:dyDescent="0.2"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</row>
    <row r="1346" spans="2:13" hidden="1" x14ac:dyDescent="0.2"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</row>
    <row r="1347" spans="2:13" hidden="1" x14ac:dyDescent="0.2"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</row>
    <row r="1348" spans="2:13" hidden="1" x14ac:dyDescent="0.2"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</row>
    <row r="1349" spans="2:13" hidden="1" x14ac:dyDescent="0.2"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</row>
    <row r="1350" spans="2:13" hidden="1" x14ac:dyDescent="0.2"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</row>
    <row r="1351" spans="2:13" hidden="1" x14ac:dyDescent="0.2"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</row>
    <row r="1352" spans="2:13" hidden="1" x14ac:dyDescent="0.2"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</row>
    <row r="1353" spans="2:13" hidden="1" x14ac:dyDescent="0.2"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</row>
    <row r="1354" spans="2:13" hidden="1" x14ac:dyDescent="0.2"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</row>
    <row r="1355" spans="2:13" hidden="1" x14ac:dyDescent="0.2"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</row>
    <row r="1356" spans="2:13" hidden="1" x14ac:dyDescent="0.2"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</row>
    <row r="1357" spans="2:13" hidden="1" x14ac:dyDescent="0.2"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</row>
    <row r="1358" spans="2:13" hidden="1" x14ac:dyDescent="0.2"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</row>
    <row r="1359" spans="2:13" hidden="1" x14ac:dyDescent="0.2"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</row>
    <row r="1360" spans="2:13" hidden="1" x14ac:dyDescent="0.2"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</row>
    <row r="1361" spans="2:13" hidden="1" x14ac:dyDescent="0.2"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</row>
    <row r="1362" spans="2:13" hidden="1" x14ac:dyDescent="0.2"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</row>
    <row r="1363" spans="2:13" hidden="1" x14ac:dyDescent="0.2"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</row>
    <row r="1364" spans="2:13" hidden="1" x14ac:dyDescent="0.2"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</row>
    <row r="1365" spans="2:13" hidden="1" x14ac:dyDescent="0.2"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</row>
    <row r="1366" spans="2:13" hidden="1" x14ac:dyDescent="0.2"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</row>
    <row r="1367" spans="2:13" hidden="1" x14ac:dyDescent="0.2"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</row>
    <row r="1368" spans="2:13" hidden="1" x14ac:dyDescent="0.2"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</row>
    <row r="1369" spans="2:13" hidden="1" x14ac:dyDescent="0.2"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</row>
    <row r="1370" spans="2:13" hidden="1" x14ac:dyDescent="0.2"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</row>
    <row r="1371" spans="2:13" hidden="1" x14ac:dyDescent="0.2"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</row>
    <row r="1372" spans="2:13" hidden="1" x14ac:dyDescent="0.2"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</row>
    <row r="1373" spans="2:13" hidden="1" x14ac:dyDescent="0.2"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</row>
    <row r="1374" spans="2:13" hidden="1" x14ac:dyDescent="0.2"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</row>
    <row r="1375" spans="2:13" hidden="1" x14ac:dyDescent="0.2"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</row>
    <row r="1376" spans="2:13" hidden="1" x14ac:dyDescent="0.2"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</row>
    <row r="1377" spans="2:13" hidden="1" x14ac:dyDescent="0.2"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</row>
    <row r="1378" spans="2:13" hidden="1" x14ac:dyDescent="0.2"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</row>
    <row r="1379" spans="2:13" hidden="1" x14ac:dyDescent="0.2"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</row>
    <row r="1380" spans="2:13" hidden="1" x14ac:dyDescent="0.2"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</row>
    <row r="1381" spans="2:13" hidden="1" x14ac:dyDescent="0.2"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</row>
    <row r="1382" spans="2:13" hidden="1" x14ac:dyDescent="0.2"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</row>
    <row r="1383" spans="2:13" hidden="1" x14ac:dyDescent="0.2"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</row>
    <row r="1384" spans="2:13" hidden="1" x14ac:dyDescent="0.2"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</row>
    <row r="1385" spans="2:13" hidden="1" x14ac:dyDescent="0.2"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</row>
    <row r="1386" spans="2:13" hidden="1" x14ac:dyDescent="0.2"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</row>
    <row r="1387" spans="2:13" hidden="1" x14ac:dyDescent="0.2"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</row>
    <row r="1388" spans="2:13" hidden="1" x14ac:dyDescent="0.2"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</row>
    <row r="1389" spans="2:13" hidden="1" x14ac:dyDescent="0.2"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</row>
    <row r="1390" spans="2:13" hidden="1" x14ac:dyDescent="0.2"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</row>
    <row r="1391" spans="2:13" hidden="1" x14ac:dyDescent="0.2"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</row>
    <row r="1392" spans="2:13" hidden="1" x14ac:dyDescent="0.2"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</row>
    <row r="1393" spans="2:13" hidden="1" x14ac:dyDescent="0.2"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</row>
    <row r="1394" spans="2:13" hidden="1" x14ac:dyDescent="0.2"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</row>
    <row r="1395" spans="2:13" hidden="1" x14ac:dyDescent="0.2"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</row>
    <row r="1396" spans="2:13" hidden="1" x14ac:dyDescent="0.2"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</row>
    <row r="1397" spans="2:13" hidden="1" x14ac:dyDescent="0.2"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</row>
    <row r="1398" spans="2:13" hidden="1" x14ac:dyDescent="0.2"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</row>
    <row r="1399" spans="2:13" hidden="1" x14ac:dyDescent="0.2"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</row>
    <row r="1400" spans="2:13" hidden="1" x14ac:dyDescent="0.2"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</row>
    <row r="1401" spans="2:13" hidden="1" x14ac:dyDescent="0.2"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</row>
    <row r="1402" spans="2:13" hidden="1" x14ac:dyDescent="0.2"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</row>
  </sheetData>
  <sheetProtection password="CC0D" sheet="1" objects="1" scenarios="1" formatCells="0" formatColumns="0" formatRows="0" insertColumns="0" insertRows="0" insertHyperlinks="0" deleteColumns="0" deleteRows="0" selectLockedCells="1"/>
  <mergeCells count="115">
    <mergeCell ref="F21:I21"/>
    <mergeCell ref="F22:I22"/>
    <mergeCell ref="E72:E74"/>
    <mergeCell ref="E69:E71"/>
    <mergeCell ref="B41:B43"/>
    <mergeCell ref="C41:C43"/>
    <mergeCell ref="D41:D43"/>
    <mergeCell ref="E41:E43"/>
    <mergeCell ref="B62:B64"/>
    <mergeCell ref="C62:C64"/>
    <mergeCell ref="D62:D64"/>
    <mergeCell ref="E62:E64"/>
    <mergeCell ref="C44:C46"/>
    <mergeCell ref="D44:D46"/>
    <mergeCell ref="E44:E46"/>
    <mergeCell ref="B47:B49"/>
    <mergeCell ref="B56:B58"/>
    <mergeCell ref="B50:B52"/>
    <mergeCell ref="B44:B46"/>
    <mergeCell ref="E47:E49"/>
    <mergeCell ref="B2:I2"/>
    <mergeCell ref="B3:I3"/>
    <mergeCell ref="B4:I4"/>
    <mergeCell ref="C6:I6"/>
    <mergeCell ref="C7:I7"/>
    <mergeCell ref="C9:I9"/>
    <mergeCell ref="C10:I10"/>
    <mergeCell ref="C11:I11"/>
    <mergeCell ref="F69:H71"/>
    <mergeCell ref="E50:E52"/>
    <mergeCell ref="E53:E55"/>
    <mergeCell ref="E56:E58"/>
    <mergeCell ref="E59:E61"/>
    <mergeCell ref="F30:H32"/>
    <mergeCell ref="B33:D35"/>
    <mergeCell ref="E33:E35"/>
    <mergeCell ref="F33:H35"/>
    <mergeCell ref="C8:I8"/>
    <mergeCell ref="B27:D29"/>
    <mergeCell ref="E27:E29"/>
    <mergeCell ref="F27:H29"/>
    <mergeCell ref="B30:D32"/>
    <mergeCell ref="E30:E32"/>
    <mergeCell ref="F19:I19"/>
    <mergeCell ref="C12:I12"/>
    <mergeCell ref="C13:I13"/>
    <mergeCell ref="B106:D108"/>
    <mergeCell ref="E106:E108"/>
    <mergeCell ref="F106:H108"/>
    <mergeCell ref="B84:D86"/>
    <mergeCell ref="B87:D89"/>
    <mergeCell ref="D47:D49"/>
    <mergeCell ref="D50:D52"/>
    <mergeCell ref="D53:D55"/>
    <mergeCell ref="D56:D58"/>
    <mergeCell ref="D59:D61"/>
    <mergeCell ref="B53:B55"/>
    <mergeCell ref="B59:B61"/>
    <mergeCell ref="C47:C49"/>
    <mergeCell ref="C50:C52"/>
    <mergeCell ref="C53:C55"/>
    <mergeCell ref="C56:C58"/>
    <mergeCell ref="F16:I16"/>
    <mergeCell ref="F15:I15"/>
    <mergeCell ref="F14:I14"/>
    <mergeCell ref="B72:D74"/>
    <mergeCell ref="F18:I18"/>
    <mergeCell ref="B75:D77"/>
    <mergeCell ref="B109:D111"/>
    <mergeCell ref="E109:E111"/>
    <mergeCell ref="F109:H111"/>
    <mergeCell ref="I97:J97"/>
    <mergeCell ref="B36:I36"/>
    <mergeCell ref="B103:D105"/>
    <mergeCell ref="E103:E105"/>
    <mergeCell ref="F103:H105"/>
    <mergeCell ref="B100:I100"/>
    <mergeCell ref="E75:E77"/>
    <mergeCell ref="F75:H77"/>
    <mergeCell ref="E78:E80"/>
    <mergeCell ref="F78:H80"/>
    <mergeCell ref="F72:H74"/>
    <mergeCell ref="E84:E86"/>
    <mergeCell ref="F84:H86"/>
    <mergeCell ref="E87:E89"/>
    <mergeCell ref="F87:H89"/>
    <mergeCell ref="E81:E83"/>
    <mergeCell ref="F81:H83"/>
    <mergeCell ref="B81:D83"/>
    <mergeCell ref="C59:C61"/>
    <mergeCell ref="B69:D71"/>
    <mergeCell ref="B78:D80"/>
    <mergeCell ref="I181:J181"/>
    <mergeCell ref="B118:D120"/>
    <mergeCell ref="E118:E120"/>
    <mergeCell ref="F118:H120"/>
    <mergeCell ref="B121:D121"/>
    <mergeCell ref="F121:H121"/>
    <mergeCell ref="B112:D114"/>
    <mergeCell ref="E112:E114"/>
    <mergeCell ref="F112:H114"/>
    <mergeCell ref="B115:D117"/>
    <mergeCell ref="E115:E117"/>
    <mergeCell ref="F115:H117"/>
    <mergeCell ref="F132:I132"/>
    <mergeCell ref="C123:D123"/>
    <mergeCell ref="C125:D125"/>
    <mergeCell ref="C126:D126"/>
    <mergeCell ref="F125:I125"/>
    <mergeCell ref="F126:I126"/>
    <mergeCell ref="C128:D128"/>
    <mergeCell ref="F128:I128"/>
    <mergeCell ref="C129:D129"/>
    <mergeCell ref="F129:I129"/>
    <mergeCell ref="F131:I131"/>
  </mergeCells>
  <conditionalFormatting sqref="I42:I67 I127 I130 I69:I90 I123:I124 I182">
    <cfRule type="cellIs" dxfId="9" priority="30" operator="equal">
      <formula>"НЕПРИГОДЕН"</formula>
    </cfRule>
    <cfRule type="cellIs" dxfId="8" priority="31" operator="equal">
      <formula>"ПРИГОДЕН"</formula>
    </cfRule>
  </conditionalFormatting>
  <conditionalFormatting sqref="G42">
    <cfRule type="dataBar" priority="52">
      <dataBar>
        <cfvo type="num" val="$D$41"/>
        <cfvo type="num" val="$E$41"/>
        <color rgb="FF92D050"/>
      </dataBar>
      <extLst>
        <ext xmlns:x14="http://schemas.microsoft.com/office/spreadsheetml/2009/9/main" uri="{B025F937-C7B1-47D3-B67F-A62EFF666E3E}">
          <x14:id>{ABF72D6C-B1BD-497D-8595-CC11429E4160}</x14:id>
        </ext>
      </extLst>
    </cfRule>
  </conditionalFormatting>
  <conditionalFormatting sqref="G45">
    <cfRule type="dataBar" priority="15">
      <dataBar>
        <cfvo type="num" val="$D$44"/>
        <cfvo type="num" val="$E$44"/>
        <color rgb="FF92D050"/>
      </dataBar>
      <extLst>
        <ext xmlns:x14="http://schemas.microsoft.com/office/spreadsheetml/2009/9/main" uri="{B025F937-C7B1-47D3-B67F-A62EFF666E3E}">
          <x14:id>{DEF6E200-1DB5-4056-B462-D4B54952C815}</x14:id>
        </ext>
      </extLst>
    </cfRule>
  </conditionalFormatting>
  <conditionalFormatting sqref="G48">
    <cfRule type="dataBar" priority="14">
      <dataBar>
        <cfvo type="num" val="$D$47"/>
        <cfvo type="num" val="$E$47"/>
        <color rgb="FF92D050"/>
      </dataBar>
      <extLst>
        <ext xmlns:x14="http://schemas.microsoft.com/office/spreadsheetml/2009/9/main" uri="{B025F937-C7B1-47D3-B67F-A62EFF666E3E}">
          <x14:id>{CC303BB2-31CC-4C4E-8EE0-063270659A30}</x14:id>
        </ext>
      </extLst>
    </cfRule>
  </conditionalFormatting>
  <conditionalFormatting sqref="G51">
    <cfRule type="dataBar" priority="13">
      <dataBar>
        <cfvo type="num" val="$D$50"/>
        <cfvo type="num" val="$E$50"/>
        <color rgb="FF92D050"/>
      </dataBar>
      <extLst>
        <ext xmlns:x14="http://schemas.microsoft.com/office/spreadsheetml/2009/9/main" uri="{B025F937-C7B1-47D3-B67F-A62EFF666E3E}">
          <x14:id>{F66E26A8-162F-4669-B0B1-8D79D528B1CE}</x14:id>
        </ext>
      </extLst>
    </cfRule>
  </conditionalFormatting>
  <conditionalFormatting sqref="G54">
    <cfRule type="dataBar" priority="12">
      <dataBar>
        <cfvo type="num" val="$D$53"/>
        <cfvo type="num" val="$E$53"/>
        <color rgb="FF92D050"/>
      </dataBar>
      <extLst>
        <ext xmlns:x14="http://schemas.microsoft.com/office/spreadsheetml/2009/9/main" uri="{B025F937-C7B1-47D3-B67F-A62EFF666E3E}">
          <x14:id>{165D418E-03A0-4711-9533-A4D343F3042B}</x14:id>
        </ext>
      </extLst>
    </cfRule>
  </conditionalFormatting>
  <conditionalFormatting sqref="G57">
    <cfRule type="dataBar" priority="11">
      <dataBar>
        <cfvo type="num" val="$D$56"/>
        <cfvo type="num" val="$E$56"/>
        <color rgb="FF92D050"/>
      </dataBar>
      <extLst>
        <ext xmlns:x14="http://schemas.microsoft.com/office/spreadsheetml/2009/9/main" uri="{B025F937-C7B1-47D3-B67F-A62EFF666E3E}">
          <x14:id>{0FDBB367-B206-4143-8C5D-7449967817C0}</x14:id>
        </ext>
      </extLst>
    </cfRule>
  </conditionalFormatting>
  <conditionalFormatting sqref="G60">
    <cfRule type="dataBar" priority="10">
      <dataBar>
        <cfvo type="num" val="$D$59"/>
        <cfvo type="num" val="$E$59"/>
        <color rgb="FF92D050"/>
      </dataBar>
      <extLst>
        <ext xmlns:x14="http://schemas.microsoft.com/office/spreadsheetml/2009/9/main" uri="{B025F937-C7B1-47D3-B67F-A62EFF666E3E}">
          <x14:id>{358EF2E3-A59D-49BB-92EC-054A83AE69A6}</x14:id>
        </ext>
      </extLst>
    </cfRule>
  </conditionalFormatting>
  <conditionalFormatting sqref="G63">
    <cfRule type="dataBar" priority="9">
      <dataBar>
        <cfvo type="num" val="$D$62"/>
        <cfvo type="num" val="$E$62"/>
        <color rgb="FF92D050"/>
      </dataBar>
      <extLst>
        <ext xmlns:x14="http://schemas.microsoft.com/office/spreadsheetml/2009/9/main" uri="{B025F937-C7B1-47D3-B67F-A62EFF666E3E}">
          <x14:id>{A5F7EB56-66EE-4A77-8DA0-DBA0BFF22761}</x14:id>
        </ext>
      </extLst>
    </cfRule>
  </conditionalFormatting>
  <conditionalFormatting sqref="I34">
    <cfRule type="cellIs" dxfId="7" priority="7" operator="equal">
      <formula>"НЕПРИГОДЕН"</formula>
    </cfRule>
    <cfRule type="cellIs" dxfId="6" priority="8" operator="equal">
      <formula>"ПРИГОДЕН"</formula>
    </cfRule>
  </conditionalFormatting>
  <conditionalFormatting sqref="I27:I33 I35">
    <cfRule type="cellIs" dxfId="5" priority="5" operator="equal">
      <formula>"НЕПРИГОДЕН"</formula>
    </cfRule>
    <cfRule type="cellIs" dxfId="4" priority="6" operator="equal">
      <formula>"ПРИГОДЕН"</formula>
    </cfRule>
  </conditionalFormatting>
  <conditionalFormatting sqref="C123">
    <cfRule type="cellIs" dxfId="3" priority="3" operator="equal">
      <formula>"НЕПРИГОДЕН"</formula>
    </cfRule>
    <cfRule type="cellIs" dxfId="2" priority="4" operator="equal">
      <formula>"ПРИГОДЕН"</formula>
    </cfRule>
  </conditionalFormatting>
  <conditionalFormatting sqref="I101 I103:I121">
    <cfRule type="cellIs" dxfId="1" priority="1" operator="equal">
      <formula>"НЕПРИГОДЕН"</formula>
    </cfRule>
    <cfRule type="cellIs" dxfId="0" priority="2" operator="equal">
      <formula>"ПРИГОДЕН"</formula>
    </cfRule>
  </conditionalFormatting>
  <pageMargins left="0.43307086614173229" right="0.31496062992125984" top="0.35433070866141736" bottom="0.35433070866141736" header="0" footer="0"/>
  <pageSetup paperSize="9" scale="76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BF72D6C-B1BD-497D-8595-CC11429E4160}">
            <x14:dataBar minLength="0" maxLength="100" gradient="0" axisPosition="none">
              <x14:cfvo type="num">
                <xm:f>$D$41</xm:f>
              </x14:cfvo>
              <x14:cfvo type="num">
                <xm:f>$E$41</xm:f>
              </x14:cfvo>
              <x14:negativeFillColor rgb="FF92D050"/>
            </x14:dataBar>
          </x14:cfRule>
          <xm:sqref>G42</xm:sqref>
        </x14:conditionalFormatting>
        <x14:conditionalFormatting xmlns:xm="http://schemas.microsoft.com/office/excel/2006/main">
          <x14:cfRule type="dataBar" id="{DEF6E200-1DB5-4056-B462-D4B54952C815}">
            <x14:dataBar minLength="0" maxLength="100" gradient="0" axisPosition="none">
              <x14:cfvo type="num">
                <xm:f>$D$44</xm:f>
              </x14:cfvo>
              <x14:cfvo type="num">
                <xm:f>$E$44</xm:f>
              </x14:cfvo>
              <x14:negativeFillColor rgb="FF92D050"/>
            </x14:dataBar>
          </x14:cfRule>
          <xm:sqref>G45</xm:sqref>
        </x14:conditionalFormatting>
        <x14:conditionalFormatting xmlns:xm="http://schemas.microsoft.com/office/excel/2006/main">
          <x14:cfRule type="dataBar" id="{CC303BB2-31CC-4C4E-8EE0-063270659A30}">
            <x14:dataBar minLength="0" maxLength="100" gradient="0" axisPosition="none">
              <x14:cfvo type="num">
                <xm:f>$D$47</xm:f>
              </x14:cfvo>
              <x14:cfvo type="num">
                <xm:f>$E$47</xm:f>
              </x14:cfvo>
              <x14:negativeFillColor rgb="FF92D050"/>
            </x14:dataBar>
          </x14:cfRule>
          <xm:sqref>G48</xm:sqref>
        </x14:conditionalFormatting>
        <x14:conditionalFormatting xmlns:xm="http://schemas.microsoft.com/office/excel/2006/main">
          <x14:cfRule type="dataBar" id="{F66E26A8-162F-4669-B0B1-8D79D528B1CE}">
            <x14:dataBar minLength="0" maxLength="100" gradient="0" axisPosition="none">
              <x14:cfvo type="num">
                <xm:f>$D$50</xm:f>
              </x14:cfvo>
              <x14:cfvo type="num">
                <xm:f>$E$50</xm:f>
              </x14:cfvo>
              <x14:negativeFillColor rgb="FF92D050"/>
            </x14:dataBar>
          </x14:cfRule>
          <xm:sqref>G51</xm:sqref>
        </x14:conditionalFormatting>
        <x14:conditionalFormatting xmlns:xm="http://schemas.microsoft.com/office/excel/2006/main">
          <x14:cfRule type="dataBar" id="{165D418E-03A0-4711-9533-A4D343F3042B}">
            <x14:dataBar minLength="0" maxLength="100" gradient="0" axisPosition="none">
              <x14:cfvo type="num">
                <xm:f>$D$53</xm:f>
              </x14:cfvo>
              <x14:cfvo type="num">
                <xm:f>$E$53</xm:f>
              </x14:cfvo>
              <x14:negativeFillColor rgb="FF92D050"/>
            </x14:dataBar>
          </x14:cfRule>
          <xm:sqref>G54</xm:sqref>
        </x14:conditionalFormatting>
        <x14:conditionalFormatting xmlns:xm="http://schemas.microsoft.com/office/excel/2006/main">
          <x14:cfRule type="dataBar" id="{0FDBB367-B206-4143-8C5D-7449967817C0}">
            <x14:dataBar minLength="0" maxLength="100" gradient="0" axisPosition="none">
              <x14:cfvo type="num">
                <xm:f>$D$56</xm:f>
              </x14:cfvo>
              <x14:cfvo type="num">
                <xm:f>$E$56</xm:f>
              </x14:cfvo>
              <x14:negativeFillColor rgb="FF92D050"/>
            </x14:dataBar>
          </x14:cfRule>
          <xm:sqref>G57</xm:sqref>
        </x14:conditionalFormatting>
        <x14:conditionalFormatting xmlns:xm="http://schemas.microsoft.com/office/excel/2006/main">
          <x14:cfRule type="dataBar" id="{358EF2E3-A59D-49BB-92EC-054A83AE69A6}">
            <x14:dataBar minLength="0" maxLength="100" gradient="0" axisPosition="none">
              <x14:cfvo type="num">
                <xm:f>$D$59</xm:f>
              </x14:cfvo>
              <x14:cfvo type="num">
                <xm:f>$E$59</xm:f>
              </x14:cfvo>
              <x14:negativeFillColor rgb="FF92D050"/>
            </x14:dataBar>
          </x14:cfRule>
          <xm:sqref>G60</xm:sqref>
        </x14:conditionalFormatting>
        <x14:conditionalFormatting xmlns:xm="http://schemas.microsoft.com/office/excel/2006/main">
          <x14:cfRule type="dataBar" id="{A5F7EB56-66EE-4A77-8DA0-DBA0BFF22761}">
            <x14:dataBar minLength="0" maxLength="100" gradient="0" axisPosition="none">
              <x14:cfvo type="num">
                <xm:f>$D$62</xm:f>
              </x14:cfvo>
              <x14:cfvo type="num">
                <xm:f>$E$62</xm:f>
              </x14:cfvo>
              <x14:negativeFillColor rgb="FF92D050"/>
            </x14:dataBar>
          </x14:cfRule>
          <xm:sqref>G63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5"/>
  <sheetViews>
    <sheetView workbookViewId="0">
      <selection activeCell="E23" sqref="E23"/>
    </sheetView>
  </sheetViews>
  <sheetFormatPr defaultRowHeight="15" x14ac:dyDescent="0.25"/>
  <cols>
    <col min="1" max="1" width="9.140625" style="7"/>
    <col min="2" max="4" width="27.7109375" style="7" customWidth="1"/>
    <col min="5" max="5" width="30.42578125" style="7" customWidth="1"/>
    <col min="6" max="6" width="28.28515625" style="7" customWidth="1"/>
    <col min="7" max="16384" width="9.140625" style="7"/>
  </cols>
  <sheetData>
    <row r="2" spans="2:4" ht="15.75" thickBot="1" x14ac:dyDescent="0.3"/>
    <row r="3" spans="2:4" ht="39.75" customHeight="1" thickBot="1" x14ac:dyDescent="0.3">
      <c r="B3" s="13" t="s">
        <v>32</v>
      </c>
      <c r="C3" s="13" t="s">
        <v>69</v>
      </c>
      <c r="D3" s="19" t="s">
        <v>32</v>
      </c>
    </row>
    <row r="4" spans="2:4" x14ac:dyDescent="0.25">
      <c r="B4" s="14">
        <v>1</v>
      </c>
      <c r="C4" s="14">
        <v>2</v>
      </c>
      <c r="D4" s="14" t="s">
        <v>70</v>
      </c>
    </row>
    <row r="5" spans="2:4" ht="18.75" customHeight="1" x14ac:dyDescent="0.25">
      <c r="B5" s="20" t="s">
        <v>100</v>
      </c>
      <c r="C5" s="10" t="s">
        <v>99</v>
      </c>
      <c r="D5" s="20" t="str">
        <f>B5</f>
        <v>1285999301</v>
      </c>
    </row>
    <row r="6" spans="2:4" ht="18.75" customHeight="1" x14ac:dyDescent="0.25">
      <c r="B6" s="20" t="s">
        <v>104</v>
      </c>
      <c r="C6" s="10" t="s">
        <v>103</v>
      </c>
      <c r="D6" s="20" t="str">
        <f t="shared" ref="D6:D13" si="0">B6</f>
        <v>1426043465</v>
      </c>
    </row>
    <row r="7" spans="2:4" ht="18.75" customHeight="1" x14ac:dyDescent="0.25">
      <c r="B7" s="134" t="s">
        <v>105</v>
      </c>
      <c r="C7" s="10" t="s">
        <v>106</v>
      </c>
      <c r="D7" s="20" t="str">
        <f t="shared" si="0"/>
        <v>1824956295</v>
      </c>
    </row>
    <row r="8" spans="2:4" ht="18.75" customHeight="1" x14ac:dyDescent="0.25">
      <c r="B8" s="20"/>
      <c r="C8" s="10"/>
      <c r="D8" s="20">
        <f t="shared" si="0"/>
        <v>0</v>
      </c>
    </row>
    <row r="9" spans="2:4" ht="18.75" customHeight="1" x14ac:dyDescent="0.25">
      <c r="B9" s="20"/>
      <c r="C9" s="10"/>
      <c r="D9" s="20">
        <f t="shared" si="0"/>
        <v>0</v>
      </c>
    </row>
    <row r="10" spans="2:4" ht="18.75" customHeight="1" x14ac:dyDescent="0.25">
      <c r="B10" s="20"/>
      <c r="C10" s="10"/>
      <c r="D10" s="20">
        <f t="shared" si="0"/>
        <v>0</v>
      </c>
    </row>
    <row r="11" spans="2:4" ht="18.75" customHeight="1" x14ac:dyDescent="0.25">
      <c r="B11" s="20"/>
      <c r="C11" s="10"/>
      <c r="D11" s="84">
        <f t="shared" si="0"/>
        <v>0</v>
      </c>
    </row>
    <row r="12" spans="2:4" ht="18.75" customHeight="1" x14ac:dyDescent="0.25">
      <c r="B12" s="20"/>
      <c r="C12" s="10"/>
      <c r="D12" s="84">
        <f t="shared" si="0"/>
        <v>0</v>
      </c>
    </row>
    <row r="13" spans="2:4" ht="15.75" thickBot="1" x14ac:dyDescent="0.3">
      <c r="B13" s="20"/>
      <c r="C13" s="11"/>
      <c r="D13" s="20">
        <f t="shared" si="0"/>
        <v>0</v>
      </c>
    </row>
    <row r="14" spans="2:4" ht="15.75" thickBot="1" x14ac:dyDescent="0.3">
      <c r="B14" s="15" t="s">
        <v>45</v>
      </c>
      <c r="C14" s="15" t="s">
        <v>45</v>
      </c>
      <c r="D14" s="15" t="s">
        <v>45</v>
      </c>
    </row>
    <row r="15" spans="2:4" ht="15.75" thickBot="1" x14ac:dyDescent="0.3"/>
    <row r="16" spans="2:4" ht="25.5" customHeight="1" thickBot="1" x14ac:dyDescent="0.3">
      <c r="B16" s="132" t="s">
        <v>44</v>
      </c>
      <c r="C16" s="132"/>
    </row>
    <row r="17" spans="2:3" ht="15.75" customHeight="1" thickBot="1" x14ac:dyDescent="0.3">
      <c r="B17" s="17">
        <v>1</v>
      </c>
      <c r="C17" s="17">
        <v>2</v>
      </c>
    </row>
    <row r="18" spans="2:3" ht="18.75" customHeight="1" x14ac:dyDescent="0.25">
      <c r="B18" s="6" t="s">
        <v>43</v>
      </c>
      <c r="C18" s="21" t="s">
        <v>42</v>
      </c>
    </row>
    <row r="19" spans="2:3" x14ac:dyDescent="0.25">
      <c r="B19" s="10" t="s">
        <v>47</v>
      </c>
      <c r="C19" s="10" t="s">
        <v>48</v>
      </c>
    </row>
    <row r="20" spans="2:3" x14ac:dyDescent="0.25">
      <c r="B20" s="10" t="s">
        <v>49</v>
      </c>
      <c r="C20" s="10" t="s">
        <v>50</v>
      </c>
    </row>
    <row r="21" spans="2:3" x14ac:dyDescent="0.25">
      <c r="B21" s="10" t="s">
        <v>51</v>
      </c>
      <c r="C21" s="10" t="s">
        <v>52</v>
      </c>
    </row>
    <row r="22" spans="2:3" x14ac:dyDescent="0.25">
      <c r="B22" s="10" t="s">
        <v>71</v>
      </c>
      <c r="C22" s="10" t="s">
        <v>72</v>
      </c>
    </row>
    <row r="23" spans="2:3" x14ac:dyDescent="0.25">
      <c r="B23" s="10" t="s">
        <v>73</v>
      </c>
      <c r="C23" s="10" t="s">
        <v>74</v>
      </c>
    </row>
    <row r="24" spans="2:3" x14ac:dyDescent="0.25">
      <c r="B24" s="10" t="s">
        <v>76</v>
      </c>
      <c r="C24" s="10" t="s">
        <v>80</v>
      </c>
    </row>
    <row r="25" spans="2:3" x14ac:dyDescent="0.25">
      <c r="B25" s="10" t="s">
        <v>77</v>
      </c>
      <c r="C25" s="10" t="s">
        <v>81</v>
      </c>
    </row>
    <row r="26" spans="2:3" x14ac:dyDescent="0.25">
      <c r="B26" s="10" t="s">
        <v>78</v>
      </c>
      <c r="C26" s="10" t="s">
        <v>82</v>
      </c>
    </row>
    <row r="27" spans="2:3" x14ac:dyDescent="0.25">
      <c r="B27" s="10" t="s">
        <v>79</v>
      </c>
      <c r="C27" s="10" t="s">
        <v>83</v>
      </c>
    </row>
    <row r="28" spans="2:3" x14ac:dyDescent="0.25">
      <c r="B28" s="10" t="s">
        <v>86</v>
      </c>
      <c r="C28" s="10" t="s">
        <v>88</v>
      </c>
    </row>
    <row r="29" spans="2:3" x14ac:dyDescent="0.25">
      <c r="B29" s="10" t="s">
        <v>87</v>
      </c>
      <c r="C29" s="10" t="s">
        <v>89</v>
      </c>
    </row>
    <row r="30" spans="2:3" x14ac:dyDescent="0.25">
      <c r="B30" s="133" t="s">
        <v>107</v>
      </c>
      <c r="C30" s="133" t="s">
        <v>108</v>
      </c>
    </row>
    <row r="31" spans="2:3" x14ac:dyDescent="0.25">
      <c r="B31" s="18"/>
      <c r="C31" s="18"/>
    </row>
    <row r="32" spans="2:3" x14ac:dyDescent="0.25">
      <c r="B32" s="18"/>
      <c r="C32" s="18"/>
    </row>
    <row r="33" spans="2:3" x14ac:dyDescent="0.25">
      <c r="B33" s="18"/>
      <c r="C33" s="18"/>
    </row>
    <row r="34" spans="2:3" ht="15.75" thickBot="1" x14ac:dyDescent="0.3">
      <c r="B34" s="18"/>
      <c r="C34" s="18"/>
    </row>
    <row r="35" spans="2:3" ht="15.75" thickBot="1" x14ac:dyDescent="0.3">
      <c r="B35" s="16" t="s">
        <v>45</v>
      </c>
      <c r="C35" s="16" t="s">
        <v>45</v>
      </c>
    </row>
  </sheetData>
  <mergeCells count="1">
    <mergeCell ref="B16:C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ДАННЫЕ С ИНТЕГРАТОРА</vt:lpstr>
      <vt:lpstr>ОТЧЕТ О ПОВЕРКЕ</vt:lpstr>
      <vt:lpstr>Лист1</vt:lpstr>
      <vt:lpstr>'ОТЧЕТ О ПОВЕРКЕ'!Область_печати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2024-02-08T10:11:08Z</dcterms:modified>
</cp:coreProperties>
</file>